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_sv\Desktop\Q1 2014 Trading update\Excel приложения\"/>
    </mc:Choice>
  </mc:AlternateContent>
  <bookViews>
    <workbookView xWindow="4380" yWindow="120" windowWidth="27795" windowHeight="12075"/>
  </bookViews>
  <sheets>
    <sheet name="Рез-ты 1 кв 14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Модуль82_.Макрос33">#N/A</definedName>
    <definedName name="_2Модуль82_.Макрос33">[0]!_2Модуль82_.Макрос33</definedName>
    <definedName name="_xlnm._FilterDatabase" localSheetId="1" hidden="1">#REF!</definedName>
    <definedName name="_xlnm._FilterDatabase" hidden="1">#REF!</definedName>
    <definedName name="a">#REF!</definedName>
    <definedName name="b">#REF!</definedName>
    <definedName name="Cырой_известняк">#REF!</definedName>
    <definedName name="D">[1]Факт!#REF!</definedName>
    <definedName name="ddd">#N/A</definedName>
    <definedName name="ddd_12">#N/A</definedName>
    <definedName name="ddd_13">#N/A</definedName>
    <definedName name="ddd_9">#N/A</definedName>
    <definedName name="dn">[1]Тепло!$G$8</definedName>
    <definedName name="dni">'[1]#ССЫЛКА'!$G$6</definedName>
    <definedName name="dni_koks">'[1]#ССЫЛКА'!$J$242</definedName>
    <definedName name="dni_koks_1">'[1]#ССЫЛКА'!$K$242</definedName>
    <definedName name="el">'[1]#ССЫЛКА'!$H$41</definedName>
    <definedName name="Excel_BuiltIn_Print_Area_4">[2]Ф1!#REF!</definedName>
    <definedName name="f">#REF!</definedName>
    <definedName name="hour">[1]Тепло!$G$9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'[1]#ССЫЛКА'!$H$235</definedName>
    <definedName name="kv">'[1]#ССЫЛКА'!$F$5</definedName>
    <definedName name="kvart">[1]Тепло!$F$6</definedName>
    <definedName name="mm">#REF!</definedName>
    <definedName name="month">[1]Тепло!$E$6</definedName>
    <definedName name="nn">#REF!</definedName>
    <definedName name="No_МесНачКвартал">CHOOSE(No_Квартал,1,4,7,10)</definedName>
    <definedName name="norma">'[1]#ССЫЛКА'!$N$41</definedName>
    <definedName name="num">'[1]#ССЫЛКА'!$E$5</definedName>
    <definedName name="o">#REF!</definedName>
    <definedName name="p">#REF!</definedName>
    <definedName name="pr">'[1]#ССЫЛКА'!$K$41</definedName>
    <definedName name="q">#REF!</definedName>
    <definedName name="qq">#REF!</definedName>
    <definedName name="Romul_Квартал">CHOOSE(No_Квартал,"I","II","III","IV")</definedName>
    <definedName name="rr">#REF!</definedName>
    <definedName name="s">'[1]#ССЫЛКА'!#REF!</definedName>
    <definedName name="ss">#REF!</definedName>
    <definedName name="sum">'[1]#ССЫЛКА'!$K$271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[1]Тепло!$G$6</definedName>
    <definedName name="yy">#REF!</definedName>
    <definedName name="zz">#REF!</definedName>
    <definedName name="А">[3]Баланс!$A$4:$M$115</definedName>
    <definedName name="А1">[3]Производство!$A$17:$H$40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[3]Баланс!$A$3:$M$115</definedName>
    <definedName name="АА1">[3]Производство!$A$3:$I$40</definedName>
    <definedName name="аап">#REF!</definedName>
    <definedName name="абв">[5]Баланс!$A$4:$M$115</definedName>
    <definedName name="Агригированный_баланс">[3]Баланс!$A$143:$J$177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[3]Баланс!#REF!</definedName>
    <definedName name="анализ2007">#N/A</definedName>
    <definedName name="Аналитический_баланс">[3]Баланс!$A$181:$J$194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[3]Баланс!$A$120:$M$139</definedName>
    <definedName name="б12">'[4]Общие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[3]Баланс!$A$143:$M$177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[3]Баланс!$A$181:$M$209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[3]Баланс!#REF!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[3]Реализация!$A$73:$J$91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[3]Баланс!#REF!</definedName>
    <definedName name="екенкуен">#N/A</definedName>
    <definedName name="еккек">#N/A</definedName>
    <definedName name="екккек">#N/A</definedName>
    <definedName name="Ж">[3]Баланс!#REF!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[3]Баланс!#REF!</definedName>
    <definedName name="_xlnm.Print_Titles">[6]INPUT!$A$1:$E$65536,[6]INPUT!$A$1:$IV$2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'[1]#ССЫЛКА'!$C$9</definedName>
    <definedName name="кокс">'[1]#ССЫЛКА'!$C$9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[3]Баланс!#REF!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Период">"на "&amp;Год&amp;" год"</definedName>
    <definedName name="_xlnm.Print_Area">#REF!</definedName>
    <definedName name="Оборачиваемость_и_рентабельность">[3]Баланс!#REF!</definedName>
    <definedName name="Общезаводские">[4]КалькуляцияОбщезав.!$A$2:$F$53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[3]Производство!$A$3:$I$40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[3]Реализация!$A$2:$G$20</definedName>
    <definedName name="РеализПФ">[3]Реализация!#REF!</definedName>
    <definedName name="РеалПотребителям">[3]Реализация!$A$22:$G$52</definedName>
    <definedName name="рпероплнрог">#N/A</definedName>
    <definedName name="рро">[5]Баланс!#REF!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[3]Баланс!$A$181:$J$209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[3]Реализация!$B$54:$F$61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[1]Шахм!#REF!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52511"/>
</workbook>
</file>

<file path=xl/calcChain.xml><?xml version="1.0" encoding="utf-8"?>
<calcChain xmlns="http://schemas.openxmlformats.org/spreadsheetml/2006/main">
  <c r="R159" i="4" l="1"/>
  <c r="R158" i="4"/>
  <c r="R157" i="4"/>
  <c r="R155" i="4"/>
  <c r="R154" i="4"/>
  <c r="R153" i="4"/>
  <c r="Q159" i="4"/>
  <c r="P159" i="4"/>
  <c r="Q158" i="4"/>
  <c r="P158" i="4"/>
  <c r="Q157" i="4"/>
  <c r="P157" i="4"/>
  <c r="Q156" i="4"/>
  <c r="P156" i="4"/>
  <c r="Q155" i="4"/>
  <c r="P155" i="4"/>
  <c r="Q154" i="4"/>
  <c r="P154" i="4"/>
  <c r="Q153" i="4"/>
  <c r="P153" i="4"/>
  <c r="R156" i="4" l="1"/>
  <c r="Q16" i="4" l="1"/>
  <c r="R16" i="4" s="1"/>
  <c r="P16" i="4"/>
  <c r="R15" i="4"/>
  <c r="Q15" i="4"/>
  <c r="P15" i="4"/>
  <c r="Q14" i="4"/>
  <c r="R14" i="4" s="1"/>
  <c r="P14" i="4"/>
  <c r="Q13" i="4"/>
  <c r="P13" i="4"/>
  <c r="Q12" i="4"/>
  <c r="R12" i="4" s="1"/>
  <c r="P12" i="4"/>
  <c r="R11" i="4"/>
  <c r="Q11" i="4"/>
  <c r="P11" i="4"/>
  <c r="Q10" i="4"/>
  <c r="R10" i="4" s="1"/>
  <c r="P10" i="4"/>
  <c r="M128" i="4" l="1"/>
  <c r="L134" i="4" l="1"/>
  <c r="K134" i="4"/>
  <c r="Q146" i="4" l="1"/>
  <c r="R146" i="4" s="1"/>
  <c r="P146" i="4"/>
  <c r="Q145" i="4"/>
  <c r="R145" i="4" s="1"/>
  <c r="P145" i="4"/>
  <c r="Q144" i="4"/>
  <c r="R144" i="4" s="1"/>
  <c r="P144" i="4"/>
  <c r="Q143" i="4"/>
  <c r="R143" i="4" s="1"/>
  <c r="P143" i="4"/>
  <c r="Q142" i="4"/>
  <c r="R142" i="4" s="1"/>
  <c r="P142" i="4"/>
  <c r="Q141" i="4"/>
  <c r="R141" i="4" s="1"/>
  <c r="P141" i="4"/>
  <c r="Q140" i="4"/>
  <c r="R140" i="4" s="1"/>
  <c r="P140" i="4"/>
  <c r="Q139" i="4"/>
  <c r="R139" i="4" s="1"/>
  <c r="P139" i="4"/>
  <c r="P147" i="4"/>
  <c r="P134" i="4"/>
  <c r="Q133" i="4"/>
  <c r="R133" i="4" s="1"/>
  <c r="P133" i="4"/>
  <c r="Q132" i="4"/>
  <c r="P132" i="4"/>
  <c r="Q131" i="4"/>
  <c r="P131" i="4"/>
  <c r="P129" i="4"/>
  <c r="Q128" i="4"/>
  <c r="R128" i="4" s="1"/>
  <c r="P128" i="4"/>
  <c r="Q127" i="4"/>
  <c r="R127" i="4" s="1"/>
  <c r="P127" i="4"/>
  <c r="Q121" i="4"/>
  <c r="R121" i="4" s="1"/>
  <c r="P121" i="4"/>
  <c r="Q119" i="4"/>
  <c r="R119" i="4" s="1"/>
  <c r="P119" i="4"/>
  <c r="Q118" i="4"/>
  <c r="P118" i="4"/>
  <c r="Q117" i="4"/>
  <c r="R117" i="4" s="1"/>
  <c r="P117" i="4"/>
  <c r="R116" i="4"/>
  <c r="Q116" i="4"/>
  <c r="P116" i="4"/>
  <c r="Q115" i="4"/>
  <c r="R115" i="4" s="1"/>
  <c r="P115" i="4"/>
  <c r="Q104" i="4"/>
  <c r="R104" i="4" s="1"/>
  <c r="P104" i="4"/>
  <c r="R103" i="4"/>
  <c r="Q103" i="4"/>
  <c r="P103" i="4"/>
  <c r="Q102" i="4"/>
  <c r="R102" i="4" s="1"/>
  <c r="P102" i="4"/>
  <c r="Q101" i="4"/>
  <c r="R101" i="4" s="1"/>
  <c r="P101" i="4"/>
  <c r="Q100" i="4"/>
  <c r="R100" i="4" s="1"/>
  <c r="P100" i="4"/>
  <c r="R99" i="4"/>
  <c r="Q99" i="4"/>
  <c r="P99" i="4"/>
  <c r="Q98" i="4"/>
  <c r="R98" i="4" s="1"/>
  <c r="P98" i="4"/>
  <c r="Q92" i="4"/>
  <c r="R92" i="4" s="1"/>
  <c r="P92" i="4"/>
  <c r="Q84" i="4"/>
  <c r="R84" i="4" s="1"/>
  <c r="P84" i="4"/>
  <c r="Q83" i="4"/>
  <c r="R83" i="4" s="1"/>
  <c r="P83" i="4"/>
  <c r="Q82" i="4"/>
  <c r="R82" i="4" s="1"/>
  <c r="P82" i="4"/>
  <c r="Q81" i="4"/>
  <c r="R81" i="4" s="1"/>
  <c r="P81" i="4"/>
  <c r="Q73" i="4"/>
  <c r="R73" i="4" s="1"/>
  <c r="P73" i="4"/>
  <c r="Q72" i="4"/>
  <c r="P72" i="4"/>
  <c r="Q71" i="4"/>
  <c r="R71" i="4" s="1"/>
  <c r="P71" i="4"/>
  <c r="Q70" i="4"/>
  <c r="R70" i="4" s="1"/>
  <c r="P70" i="4"/>
  <c r="Q69" i="4"/>
  <c r="R69" i="4" s="1"/>
  <c r="P69" i="4"/>
  <c r="R68" i="4"/>
  <c r="Q68" i="4"/>
  <c r="P68" i="4"/>
  <c r="Q67" i="4"/>
  <c r="R67" i="4" s="1"/>
  <c r="P67" i="4"/>
  <c r="Q66" i="4"/>
  <c r="P66" i="4"/>
  <c r="Q65" i="4"/>
  <c r="R65" i="4" s="1"/>
  <c r="P65" i="4"/>
  <c r="Q64" i="4"/>
  <c r="P64" i="4"/>
  <c r="Q63" i="4"/>
  <c r="P63" i="4"/>
  <c r="R58" i="4"/>
  <c r="R57" i="4"/>
  <c r="R56" i="4"/>
  <c r="R55" i="4"/>
  <c r="Q58" i="4"/>
  <c r="P58" i="4"/>
  <c r="Q57" i="4"/>
  <c r="P57" i="4"/>
  <c r="Q56" i="4"/>
  <c r="P56" i="4"/>
  <c r="Q55" i="4"/>
  <c r="P55" i="4"/>
  <c r="R46" i="4"/>
  <c r="R45" i="4"/>
  <c r="R44" i="4"/>
  <c r="R41" i="4"/>
  <c r="R40" i="4"/>
  <c r="R39" i="4"/>
  <c r="R38" i="4"/>
  <c r="R37" i="4"/>
  <c r="R36" i="4"/>
  <c r="R35" i="4"/>
  <c r="R34" i="4"/>
  <c r="R33" i="4"/>
  <c r="R32" i="4"/>
  <c r="R31" i="4"/>
  <c r="R30" i="4"/>
  <c r="Q46" i="4"/>
  <c r="P46" i="4"/>
  <c r="Q45" i="4"/>
  <c r="P45" i="4"/>
  <c r="Q44" i="4"/>
  <c r="P44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R21" i="4"/>
  <c r="Q21" i="4"/>
  <c r="P21" i="4"/>
  <c r="R132" i="4" l="1"/>
  <c r="M134" i="4"/>
  <c r="L115" i="4"/>
  <c r="N46" i="4" l="1"/>
  <c r="M46" i="4"/>
  <c r="N45" i="4"/>
  <c r="M45" i="4"/>
  <c r="N44" i="4"/>
  <c r="M44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1" i="4" l="1"/>
  <c r="N16" i="4"/>
  <c r="N15" i="4"/>
  <c r="N14" i="4"/>
  <c r="N12" i="4"/>
  <c r="N11" i="4"/>
  <c r="N10" i="4"/>
  <c r="M21" i="4"/>
  <c r="M16" i="4"/>
  <c r="M15" i="4"/>
  <c r="M14" i="4"/>
  <c r="M13" i="4"/>
  <c r="M12" i="4"/>
  <c r="M11" i="4"/>
  <c r="M10" i="4"/>
  <c r="N133" i="4" l="1"/>
  <c r="M133" i="4"/>
  <c r="N132" i="4"/>
  <c r="M132" i="4"/>
  <c r="M131" i="4"/>
  <c r="N127" i="4"/>
  <c r="M12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L147" i="4"/>
  <c r="K147" i="4"/>
  <c r="J147" i="4"/>
  <c r="I147" i="4"/>
  <c r="H147" i="4"/>
  <c r="Q147" i="4" l="1"/>
  <c r="R147" i="4" s="1"/>
  <c r="N147" i="4"/>
  <c r="M147" i="4"/>
  <c r="L156" i="4"/>
  <c r="N158" i="4" l="1"/>
  <c r="M158" i="4"/>
  <c r="N157" i="4"/>
  <c r="M157" i="4"/>
  <c r="N155" i="4"/>
  <c r="M155" i="4"/>
  <c r="N154" i="4"/>
  <c r="M154" i="4"/>
  <c r="N159" i="4"/>
  <c r="M159" i="4"/>
  <c r="N156" i="4"/>
  <c r="M156" i="4"/>
  <c r="L153" i="4"/>
  <c r="N153" i="4" s="1"/>
  <c r="M153" i="4" l="1"/>
  <c r="N121" i="4"/>
  <c r="M121" i="4"/>
  <c r="N119" i="4"/>
  <c r="M119" i="4"/>
  <c r="M118" i="4"/>
  <c r="N117" i="4"/>
  <c r="M117" i="4"/>
  <c r="N116" i="4"/>
  <c r="M116" i="4"/>
  <c r="M115" i="4"/>
  <c r="N115" i="4" l="1"/>
  <c r="N103" i="4"/>
  <c r="M103" i="4"/>
  <c r="N102" i="4"/>
  <c r="M102" i="4"/>
  <c r="N100" i="4"/>
  <c r="M100" i="4"/>
  <c r="N99" i="4"/>
  <c r="M99" i="4"/>
  <c r="N98" i="4"/>
  <c r="M98" i="4"/>
  <c r="L101" i="4"/>
  <c r="N101" i="4" s="1"/>
  <c r="N92" i="4"/>
  <c r="M92" i="4"/>
  <c r="M101" i="4" l="1"/>
  <c r="L104" i="4"/>
  <c r="N82" i="4"/>
  <c r="N81" i="4"/>
  <c r="M81" i="4"/>
  <c r="L84" i="4"/>
  <c r="N84" i="4" s="1"/>
  <c r="M84" i="4" l="1"/>
  <c r="M104" i="4"/>
  <c r="N104" i="4"/>
  <c r="L69" i="4"/>
  <c r="N73" i="4"/>
  <c r="N71" i="4"/>
  <c r="N70" i="4"/>
  <c r="N69" i="4"/>
  <c r="N68" i="4"/>
  <c r="N67" i="4"/>
  <c r="N65" i="4"/>
  <c r="M73" i="4"/>
  <c r="M72" i="4"/>
  <c r="M71" i="4"/>
  <c r="M70" i="4"/>
  <c r="M69" i="4"/>
  <c r="M68" i="4"/>
  <c r="M67" i="4"/>
  <c r="M66" i="4"/>
  <c r="M65" i="4"/>
  <c r="M64" i="4"/>
  <c r="M63" i="4"/>
  <c r="N58" i="4" l="1"/>
  <c r="N57" i="4"/>
  <c r="N56" i="4"/>
  <c r="N55" i="4"/>
  <c r="M58" i="4"/>
  <c r="M57" i="4"/>
  <c r="M56" i="4"/>
  <c r="M55" i="4"/>
  <c r="C9" i="5" l="1"/>
  <c r="N129" i="4" l="1"/>
  <c r="I134" i="4"/>
  <c r="H134" i="4"/>
  <c r="Q134" i="4" s="1"/>
  <c r="R134" i="4" s="1"/>
  <c r="Q129" i="4"/>
  <c r="R129" i="4" s="1"/>
  <c r="J134" i="4"/>
  <c r="N134" i="4" l="1"/>
</calcChain>
</file>

<file path=xl/sharedStrings.xml><?xml version="1.0" encoding="utf-8"?>
<sst xmlns="http://schemas.openxmlformats.org/spreadsheetml/2006/main" count="302" uniqueCount="120">
  <si>
    <t>ПРОДАЖИ</t>
  </si>
  <si>
    <r>
      <t xml:space="preserve">Группа НЛМК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</si>
  <si>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</si>
  <si>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</si>
  <si>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</si>
  <si>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</si>
  <si>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</si>
  <si>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</si>
  <si>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</si>
  <si>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</si>
  <si>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</si>
  <si>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</si>
  <si>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</si>
  <si>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12 мес. 2012</t>
  </si>
  <si>
    <t>12 мес. 2013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</si>
  <si>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</si>
  <si>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</si>
  <si>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</si>
  <si>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</si>
  <si>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</si>
  <si>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</si>
  <si>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</si>
  <si>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</si>
  <si>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 xml:space="preserve">   доля продаж зарубежных активов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</si>
  <si>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</si>
  <si>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3</t>
    </r>
  </si>
  <si>
    <t>Чугун</t>
  </si>
  <si>
    <r>
      <t xml:space="preserve">Слябы в т.ч. на </t>
    </r>
    <r>
      <rPr>
        <vertAlign val="superscript"/>
        <sz val="11"/>
        <color rgb="FF404040"/>
        <rFont val="Calibri"/>
        <family val="2"/>
        <charset val="204"/>
      </rPr>
      <t>4</t>
    </r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</si>
  <si>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</si>
  <si>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</si>
  <si>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</si>
  <si>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</si>
  <si>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</si>
  <si>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</si>
  <si>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</si>
  <si>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</si>
  <si>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</si>
  <si>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</si>
  <si>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r>
      <t>Продажи кокса с площадки Алтай-Кокс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</si>
  <si>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</si>
  <si>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</si>
  <si>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</si>
  <si>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</si>
  <si>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</si>
  <si>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</si>
  <si>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</si>
  <si>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</si>
  <si>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</si>
  <si>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</si>
  <si>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</si>
  <si>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</si>
  <si>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</si>
  <si>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</si>
  <si>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</si>
  <si>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</si>
  <si>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</si>
  <si>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</si>
  <si>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</si>
  <si>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>NLMK Dansteel</t>
  </si>
  <si>
    <t>Толстый лист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</si>
  <si>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</si>
  <si>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</si>
  <si>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</si>
  <si>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</si>
  <si>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</si>
  <si>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</si>
  <si>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</si>
  <si>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</si>
  <si>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</si>
  <si>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</si>
  <si>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</si>
  <si>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</si>
  <si>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</si>
  <si>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</si>
  <si>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</si>
  <si>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</si>
  <si>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</si>
  <si>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</si>
  <si>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</si>
  <si>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</si>
  <si>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</si>
  <si>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</si>
  <si>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</si>
  <si>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</si>
  <si>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</si>
  <si>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</si>
  <si>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</si>
  <si>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11</t>
    </r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</si>
  <si>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</si>
  <si>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</si>
  <si>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</si>
  <si>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</si>
  <si>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</si>
  <si>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</si>
  <si>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</si>
  <si>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</si>
  <si>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t>Алтай-Кокс</t>
  </si>
  <si>
    <r>
      <t xml:space="preserve">   НЛМК Калуга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</si>
  <si>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</si>
  <si>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Исключая внутригрупповые обороты и включая реализацию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</si>
  <si>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</si>
  <si>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</si>
  <si>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</si>
  <si>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</si>
  <si>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</si>
  <si>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rPr>
        <vertAlign val="superscript"/>
        <sz val="8"/>
        <color rgb="FF404040"/>
        <rFont val="Calibri"/>
        <family val="2"/>
        <charset val="204"/>
      </rPr>
      <t>11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</si>
  <si>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</si>
  <si>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t xml:space="preserve">Мощности по производству кокса </t>
    </r>
    <r>
      <rPr>
        <b/>
        <vertAlign val="superscript"/>
        <sz val="12"/>
        <color rgb="FF00B0F0"/>
        <rFont val="Calibri"/>
        <family val="2"/>
        <charset val="204"/>
      </rPr>
      <t>3</t>
    </r>
  </si>
  <si>
    <r>
      <t xml:space="preserve">1 </t>
    </r>
    <r>
      <rPr>
        <sz val="8"/>
        <color rgb="FF404040"/>
        <rFont val="Calibri"/>
        <family val="2"/>
        <charset val="204"/>
      </rPr>
      <t>На новой производственной площадке Сортового дивизиона - НЛМК-Калуга - в мае-июне 2013 г были успешно проведены первые тестовые запуски сталеплавильного и прокатного оборудования. На данный момент предприятие производит и отгружает продукцию, полученную в режиме горячих испытаний.</t>
    </r>
  </si>
  <si>
    <r>
      <t xml:space="preserve">2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</si>
  <si>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3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</si>
  <si>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Для информации: Продажи NBH 
(9М 2013 г и 2012 г внутри Группы)</t>
  </si>
  <si>
    <r>
      <t xml:space="preserve">Результаты операционной деятельности ОАО "НЛМК" и основных дочерних компаний за 1 кв. 2014 г 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</si>
  <si>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 xml:space="preserve">   доля продаж российских активов на экспорт</t>
  </si>
  <si>
    <t>1 кв. 
2014</t>
  </si>
  <si>
    <t xml:space="preserve">   в т.ч. НЛМК-Калуга</t>
  </si>
  <si>
    <t>-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</si>
  <si>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</si>
  <si>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1 кв. 2014 года являются предварительными и могут быть уточнены.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</si>
  <si>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США, кроме готового проката реализует незначительные объемы товарных слябов, не включенные в общий объем продаж проката. В 4 кв. 2013 г продажи слябов составили 2 тыс. т, в 1 кв. 2014 г - 2 тыс. 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</si>
</sst>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%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.0"/>
    <numFmt numFmtId="235" formatCode="#,##0_);\(#,##0\);\-_);"/>
    <numFmt numFmtId="236" formatCode="#,##0.0_x\);\(#,##0.0\)_x;#,##0.0_x\);@_x\)"/>
    <numFmt numFmtId="237" formatCode="&quot;$&quot;#,##0_);[Red]\(&quot;$&quot;#,##0\)"/>
    <numFmt numFmtId="238" formatCode="&quot;$&quot;#,##0.00_);[Red]\(&quot;$&quot;#,##0.00\)"/>
    <numFmt numFmtId="239" formatCode="0.0"/>
    <numFmt numFmtId="240" formatCode="###0.0;\(###0.0\)"/>
    <numFmt numFmtId="241" formatCode="#,##0_%_);\(#,##0\)_%;#,##0_%_);@_%_)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#,##0.0%_);\(#,##0.0%\);\-_)"/>
    <numFmt numFmtId="290" formatCode="&quot;$&quot;#,##0_);\(&quot;$&quot;#,##0\)"/>
    <numFmt numFmtId="291" formatCode="_-* #,##0.0_-_x_x;\-* #,##0.0_-_x_x;_-* &quot;-&quot;??_-_x_x;_-@_-_x_x"/>
    <numFmt numFmtId="292" formatCode="&quot;£&quot;#,##0.00;\-&quot;£&quot;#,##0.00"/>
    <numFmt numFmtId="293" formatCode="&quot;$&quot;#,##0.00_);\(&quot;$&quot;#,##0.00\)"/>
    <numFmt numFmtId="294" formatCode="#,##0______;;&quot;------------      &quot;"/>
    <numFmt numFmtId="295" formatCode="&quot;$&quot;#,##0.000_);\(&quot;$&quot;#,##0.000\)"/>
    <numFmt numFmtId="296" formatCode="[$-419]mmmm;@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.000_р_._-;\-* #,##0.000_р_._-;_-* &quot;-&quot;??_р_._-;_-@_-"/>
  </numFmts>
  <fonts count="1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9" fontId="22" fillId="0" borderId="0"/>
    <xf numFmtId="0" fontId="22" fillId="0" borderId="0"/>
    <xf numFmtId="170" fontId="23" fillId="0" borderId="0" applyFont="0" applyFill="0" applyBorder="0" applyAlignment="0" applyProtection="0"/>
    <xf numFmtId="0" fontId="24" fillId="0" borderId="0" applyFont="0" applyFill="0" applyBorder="0" applyAlignment="0"/>
    <xf numFmtId="171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>
      <alignment horizontal="right"/>
    </xf>
    <xf numFmtId="0" fontId="2" fillId="0" borderId="0">
      <alignment horizontal="right"/>
    </xf>
    <xf numFmtId="190" fontId="2" fillId="0" borderId="0" applyFont="0" applyProtection="0">
      <alignment horizontal="right"/>
    </xf>
    <xf numFmtId="0" fontId="2" fillId="0" borderId="0" applyFont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6" fillId="7" borderId="7" applyNumberFormat="0">
      <alignment horizontal="center" vertical="center"/>
    </xf>
    <xf numFmtId="168" fontId="27" fillId="0" borderId="0"/>
    <xf numFmtId="0" fontId="27" fillId="0" borderId="0"/>
    <xf numFmtId="196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0" fontId="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2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2" fontId="2" fillId="8" borderId="0" applyNumberFormat="0" applyFont="0" applyAlignment="0" applyProtection="0"/>
    <xf numFmtId="38" fontId="3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2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2" fontId="2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7" fontId="37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2" fontId="2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2" fontId="2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2" fontId="2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7" fontId="41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6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8" fillId="0" borderId="0" applyFont="0" applyFill="0" applyBorder="0" applyAlignment="0">
      <alignment vertical="center"/>
    </xf>
    <xf numFmtId="231" fontId="48" fillId="10" borderId="0" applyNumberFormat="0" applyFont="0" applyBorder="0" applyAlignment="0">
      <alignment horizontal="right"/>
    </xf>
    <xf numFmtId="232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3" fontId="2" fillId="0" borderId="0"/>
    <xf numFmtId="234" fontId="2" fillId="0" borderId="0"/>
    <xf numFmtId="0" fontId="26" fillId="7" borderId="13" applyNumberFormat="0" applyAlignment="0" applyProtection="0"/>
    <xf numFmtId="235" fontId="50" fillId="7" borderId="0" applyNumberFormat="0" applyBorder="0">
      <alignment horizontal="center" vertical="center"/>
    </xf>
    <xf numFmtId="179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6" fontId="53" fillId="0" borderId="0"/>
    <xf numFmtId="209" fontId="28" fillId="0" borderId="13" applyNumberFormat="0" applyFont="0" applyFill="0" applyAlignment="0">
      <alignment vertical="center"/>
    </xf>
    <xf numFmtId="0" fontId="54" fillId="0" borderId="1" applyBorder="0"/>
    <xf numFmtId="237" fontId="2" fillId="0" borderId="0" applyFont="0" applyFill="0" applyBorder="0" applyAlignment="0" applyProtection="0"/>
    <xf numFmtId="23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9" fontId="58" fillId="0" borderId="0"/>
    <xf numFmtId="240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164" fontId="65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3" fontId="2" fillId="0" borderId="0" applyFont="0" applyFill="0" applyBorder="0" applyAlignment="0" applyProtection="0"/>
    <xf numFmtId="242" fontId="64" fillId="0" borderId="0" applyFont="0" applyFill="0" applyBorder="0" applyAlignment="0" applyProtection="0"/>
    <xf numFmtId="243" fontId="69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7" fontId="71" fillId="13" borderId="20" applyFont="0" applyFill="0" applyBorder="0" applyAlignment="0">
      <alignment horizontal="center"/>
    </xf>
    <xf numFmtId="231" fontId="2" fillId="0" borderId="0"/>
    <xf numFmtId="248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253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4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5" fontId="28" fillId="0" borderId="0" applyFont="0" applyFill="0" applyBorder="0" applyAlignment="0">
      <alignment vertical="center"/>
    </xf>
    <xf numFmtId="256" fontId="74" fillId="14" borderId="22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9" fontId="2" fillId="0" borderId="23" applyNumberFormat="0" applyFill="0" applyBorder="0" applyAlignment="0" applyProtection="0"/>
    <xf numFmtId="260" fontId="2" fillId="0" borderId="0"/>
    <xf numFmtId="261" fontId="74" fillId="0" borderId="0">
      <alignment vertical="center"/>
    </xf>
    <xf numFmtId="235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1" fontId="74" fillId="0" borderId="0">
      <alignment vertical="center"/>
    </xf>
    <xf numFmtId="168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2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6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6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4" fontId="34" fillId="0" borderId="0" applyFill="0" applyBorder="0" applyProtection="0"/>
    <xf numFmtId="263" fontId="2" fillId="0" borderId="0" applyFont="0" applyFill="0" applyBorder="0" applyAlignment="0" applyProtection="0"/>
    <xf numFmtId="264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1" fontId="2" fillId="0" borderId="0" applyFont="0" applyFill="0" applyBorder="0" applyAlignment="0" applyProtection="0"/>
    <xf numFmtId="26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100" fillId="2" borderId="25">
      <alignment horizontal="left" vertical="top" indent="2"/>
    </xf>
    <xf numFmtId="271" fontId="99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9" fontId="22" fillId="0" borderId="0"/>
    <xf numFmtId="280" fontId="99" fillId="0" borderId="0" applyFont="0" applyFill="0" applyBorder="0" applyAlignment="0" applyProtection="0"/>
    <xf numFmtId="281" fontId="2" fillId="0" borderId="0"/>
    <xf numFmtId="282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3" fontId="2" fillId="0" borderId="0"/>
    <xf numFmtId="284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4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4" fontId="2" fillId="0" borderId="0" applyNumberFormat="0" applyFill="0" applyBorder="0" applyAlignment="0" applyProtection="0"/>
    <xf numFmtId="28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9" fontId="99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106" fillId="0" borderId="0"/>
    <xf numFmtId="291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2" fontId="2" fillId="0" borderId="0"/>
    <xf numFmtId="9" fontId="2" fillId="0" borderId="28"/>
    <xf numFmtId="293" fontId="123" fillId="0" borderId="0" applyFont="0" applyFill="0" applyBorder="0" applyAlignment="0" applyProtection="0"/>
    <xf numFmtId="294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295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9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6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7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7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9" fillId="0" borderId="0"/>
    <xf numFmtId="0" fontId="32" fillId="0" borderId="0" applyNumberFormat="0" applyFont="0" applyFill="0"/>
    <xf numFmtId="196" fontId="99" fillId="24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3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4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7" fontId="2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144" fillId="0" borderId="0"/>
    <xf numFmtId="307" fontId="2" fillId="0" borderId="0"/>
    <xf numFmtId="308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4" fontId="133" fillId="27" borderId="19">
      <alignment horizontal="right" vertical="center"/>
    </xf>
    <xf numFmtId="3" fontId="44" fillId="15" borderId="19">
      <alignment horizontal="center" vertical="center" wrapText="1"/>
    </xf>
    <xf numFmtId="234" fontId="133" fillId="15" borderId="34">
      <alignment horizontal="right" vertical="center"/>
    </xf>
    <xf numFmtId="239" fontId="125" fillId="19" borderId="19">
      <alignment horizontal="center" vertical="center"/>
    </xf>
    <xf numFmtId="309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2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2" fontId="22" fillId="0" borderId="0"/>
    <xf numFmtId="313" fontId="2" fillId="0" borderId="0"/>
    <xf numFmtId="0" fontId="2" fillId="0" borderId="0"/>
    <xf numFmtId="312" fontId="22" fillId="0" borderId="0"/>
    <xf numFmtId="0" fontId="22" fillId="0" borderId="0"/>
    <xf numFmtId="314" fontId="2" fillId="0" borderId="0"/>
    <xf numFmtId="314" fontId="2" fillId="0" borderId="0"/>
    <xf numFmtId="0" fontId="2" fillId="0" borderId="0"/>
    <xf numFmtId="0" fontId="2" fillId="0" borderId="0"/>
    <xf numFmtId="315" fontId="2" fillId="0" borderId="0"/>
    <xf numFmtId="0" fontId="2" fillId="0" borderId="0"/>
    <xf numFmtId="312" fontId="22" fillId="0" borderId="0"/>
    <xf numFmtId="0" fontId="22" fillId="0" borderId="0"/>
    <xf numFmtId="0" fontId="22" fillId="0" borderId="0"/>
    <xf numFmtId="316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43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3" fillId="3" borderId="0" xfId="2" applyFont="1" applyFill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9" fontId="10" fillId="6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165" fontId="10" fillId="2" borderId="2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168" fontId="4" fillId="2" borderId="2" xfId="4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8" fontId="3" fillId="2" borderId="2" xfId="4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7" fontId="3" fillId="2" borderId="0" xfId="6" applyNumberFormat="1" applyFont="1" applyFill="1"/>
    <xf numFmtId="165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9" fontId="3" fillId="2" borderId="28" xfId="2" applyNumberFormat="1" applyFont="1" applyFill="1" applyBorder="1" applyAlignment="1">
      <alignment vertical="center" wrapText="1"/>
    </xf>
    <xf numFmtId="239" fontId="4" fillId="2" borderId="4" xfId="2" applyNumberFormat="1" applyFont="1" applyFill="1" applyBorder="1" applyAlignment="1">
      <alignment vertical="center" wrapText="1"/>
    </xf>
    <xf numFmtId="239" fontId="0" fillId="5" borderId="0" xfId="0" applyNumberFormat="1" applyFill="1"/>
    <xf numFmtId="239" fontId="3" fillId="2" borderId="0" xfId="2" applyNumberFormat="1" applyFont="1" applyFill="1" applyBorder="1" applyAlignment="1">
      <alignment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9" fontId="10" fillId="6" borderId="28" xfId="4" applyFont="1" applyFill="1" applyBorder="1" applyAlignment="1">
      <alignment horizontal="center" vertical="center" wrapText="1"/>
    </xf>
    <xf numFmtId="165" fontId="10" fillId="6" borderId="28" xfId="2" applyNumberFormat="1" applyFont="1" applyFill="1" applyBorder="1" applyAlignment="1">
      <alignment horizontal="center" vertical="center" wrapText="1"/>
    </xf>
    <xf numFmtId="165" fontId="4" fillId="6" borderId="28" xfId="2" applyNumberFormat="1" applyFont="1" applyFill="1" applyBorder="1" applyAlignment="1">
      <alignment horizontal="center" vertical="center" wrapText="1"/>
    </xf>
    <xf numFmtId="9" fontId="10" fillId="6" borderId="28" xfId="1" applyFont="1" applyFill="1" applyBorder="1" applyAlignment="1">
      <alignment horizontal="center" vertical="center" wrapText="1"/>
    </xf>
    <xf numFmtId="168" fontId="3" fillId="2" borderId="0" xfId="2" applyNumberFormat="1" applyFont="1" applyFill="1"/>
    <xf numFmtId="168" fontId="6" fillId="2" borderId="0" xfId="2" applyNumberFormat="1" applyFont="1" applyFill="1" applyAlignment="1"/>
    <xf numFmtId="168" fontId="6" fillId="3" borderId="0" xfId="2" applyNumberFormat="1" applyFont="1" applyFill="1" applyAlignment="1"/>
    <xf numFmtId="168" fontId="4" fillId="2" borderId="0" xfId="2" applyNumberFormat="1" applyFont="1" applyFill="1" applyAlignment="1">
      <alignment wrapText="1"/>
    </xf>
    <xf numFmtId="168" fontId="4" fillId="5" borderId="0" xfId="2" applyNumberFormat="1" applyFont="1" applyFill="1" applyBorder="1" applyAlignment="1">
      <alignment horizontal="center" vertical="center" wrapText="1"/>
    </xf>
    <xf numFmtId="168" fontId="4" fillId="2" borderId="4" xfId="4" applyNumberFormat="1" applyFont="1" applyFill="1" applyBorder="1" applyAlignment="1">
      <alignment horizontal="center" vertical="center" wrapText="1"/>
    </xf>
    <xf numFmtId="168" fontId="10" fillId="2" borderId="2" xfId="4" applyNumberFormat="1" applyFont="1" applyFill="1" applyBorder="1" applyAlignment="1">
      <alignment horizontal="center" vertical="center" wrapText="1"/>
    </xf>
    <xf numFmtId="168" fontId="3" fillId="2" borderId="0" xfId="5" applyNumberFormat="1" applyFont="1" applyFill="1"/>
    <xf numFmtId="168" fontId="10" fillId="2" borderId="0" xfId="2" applyNumberFormat="1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/>
    <xf numFmtId="168" fontId="13" fillId="3" borderId="0" xfId="2" applyNumberFormat="1" applyFont="1" applyFill="1" applyAlignment="1">
      <alignment wrapText="1"/>
    </xf>
    <xf numFmtId="168" fontId="4" fillId="2" borderId="0" xfId="2" applyNumberFormat="1" applyFont="1" applyFill="1" applyAlignment="1">
      <alignment horizontal="left" wrapText="1"/>
    </xf>
    <xf numFmtId="168" fontId="14" fillId="2" borderId="0" xfId="2" applyNumberFormat="1" applyFont="1" applyFill="1" applyAlignment="1">
      <alignment wrapText="1"/>
    </xf>
    <xf numFmtId="168" fontId="10" fillId="2" borderId="0" xfId="2" applyNumberFormat="1" applyFont="1" applyFill="1" applyBorder="1" applyAlignment="1">
      <alignment horizontal="left" vertical="center" wrapText="1"/>
    </xf>
    <xf numFmtId="168" fontId="3" fillId="2" borderId="0" xfId="4" applyNumberFormat="1" applyFont="1" applyFill="1" applyBorder="1" applyAlignment="1">
      <alignment horizontal="center" vertical="center" wrapText="1"/>
    </xf>
    <xf numFmtId="168" fontId="3" fillId="5" borderId="0" xfId="2" applyNumberFormat="1" applyFont="1" applyFill="1" applyBorder="1" applyAlignment="1">
      <alignment horizontal="center" vertical="center" wrapText="1"/>
    </xf>
    <xf numFmtId="168" fontId="3" fillId="0" borderId="2" xfId="4" applyNumberFormat="1" applyFont="1" applyFill="1" applyBorder="1" applyAlignment="1">
      <alignment horizontal="center" vertical="center" wrapText="1"/>
    </xf>
    <xf numFmtId="168" fontId="4" fillId="5" borderId="4" xfId="4" applyNumberFormat="1" applyFont="1" applyFill="1" applyBorder="1" applyAlignment="1">
      <alignment horizontal="center" vertical="center" wrapText="1"/>
    </xf>
    <xf numFmtId="168" fontId="3" fillId="3" borderId="0" xfId="2" applyNumberFormat="1" applyFont="1" applyFill="1"/>
    <xf numFmtId="168" fontId="3" fillId="5" borderId="0" xfId="2" applyNumberFormat="1" applyFont="1" applyFill="1"/>
    <xf numFmtId="165" fontId="3" fillId="2" borderId="28" xfId="2" applyNumberFormat="1" applyFont="1" applyFill="1" applyBorder="1" applyAlignment="1">
      <alignment horizontal="center" vertical="center" wrapText="1"/>
    </xf>
    <xf numFmtId="168" fontId="3" fillId="2" borderId="28" xfId="4" applyNumberFormat="1" applyFont="1" applyFill="1" applyBorder="1" applyAlignment="1">
      <alignment horizontal="center" vertical="center" wrapText="1"/>
    </xf>
    <xf numFmtId="317" fontId="3" fillId="2" borderId="0" xfId="1335" applyNumberFormat="1" applyFont="1" applyFill="1"/>
    <xf numFmtId="0" fontId="4" fillId="5" borderId="0" xfId="2" applyFont="1" applyFill="1"/>
    <xf numFmtId="168" fontId="4" fillId="0" borderId="2" xfId="4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55" fillId="5" borderId="0" xfId="2" applyFont="1" applyFill="1" applyAlignment="1">
      <alignment vertical="center" wrapText="1"/>
    </xf>
  </cellXfs>
  <cellStyles count="1337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Слайд 12н (ч.2)"/>
      <sheetName val="от годового"/>
      <sheetName val="от текущего"/>
      <sheetName val="Расх, остатки"/>
      <sheetName val="K DIT"/>
      <sheetName val="Ис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  <sheetName val="&lt;EuroCF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  <sheetName val="Ф1"/>
      <sheetName val="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Основн"/>
      <sheetName val="Диаграмма2"/>
      <sheetName val="Диаграмма3"/>
      <sheetName val="Общие показатели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Калькуляция по цехам"/>
      <sheetName val="ДиагВсеКалькул"/>
      <sheetName val="КалькуляцияОбщезав."/>
      <sheetName val="ДиагОбщезавКальк"/>
      <sheetName val="КалькуляцияРудник"/>
      <sheetName val="ДиагЗатУБВР"/>
      <sheetName val="ДиагЗатВскрыши"/>
      <sheetName val="ДиагЗатСырого"/>
      <sheetName val="КалькуляцияДОФ"/>
      <sheetName val="ДиагЗатДОФ"/>
      <sheetName val="КалькуляцияЦТТ"/>
      <sheetName val="КалькуляцияТСЦ"/>
      <sheetName val="ДиагСтуКот"/>
      <sheetName val="КалькуляцияЖДЦ"/>
      <sheetName val="ДиагСтуАБК"/>
      <sheetName val="ДиагЦПП"/>
      <sheetName val="КалькуляцияЦПП"/>
      <sheetName val="ДиагРСЦ"/>
      <sheetName val="Калькуляция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13" refreshError="1"/>
      <sheetData sheetId="14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15" refreshError="1"/>
      <sheetData sheetId="16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17" refreshError="1"/>
      <sheetData sheetId="18" refreshError="1"/>
      <sheetData sheetId="19" refreshError="1"/>
      <sheetData sheetId="20">
        <row r="1">
          <cell r="A1" t="str">
            <v>Калькуляция затрат ОАО "СтАГДоК" за 2000 год</v>
          </cell>
        </row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21" refreshError="1"/>
      <sheetData sheetId="22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23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24" refreshError="1"/>
      <sheetData sheetId="25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26" refreshError="1"/>
      <sheetData sheetId="27"/>
      <sheetData sheetId="28" refreshError="1"/>
      <sheetData sheetId="29" refreshError="1"/>
      <sheetData sheetId="30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Sheet1"/>
      <sheetName val="Sheet2"/>
      <sheetName val="Sheet3"/>
      <sheetName val="Сентябрь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</sheetNames>
    <sheetDataSet>
      <sheetData sheetId="0">
        <row r="2">
          <cell r="B2" t="str">
            <v>12-0001</v>
          </cell>
        </row>
      </sheetData>
      <sheetData sheetId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Экономика и финансы"/>
      <sheetName val="Переменные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одержанТрансп"/>
      <sheetName val="с"/>
      <sheetName val="2007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W159"/>
  <sheetViews>
    <sheetView tabSelected="1" zoomScale="115" zoomScaleNormal="115" workbookViewId="0"/>
  </sheetViews>
  <sheetFormatPr defaultRowHeight="15"/>
  <cols>
    <col min="1" max="1" width="3.42578125" style="1" customWidth="1"/>
    <col min="2" max="2" width="37.7109375" style="30" customWidth="1"/>
    <col min="3" max="3" width="1.42578125" style="3" customWidth="1"/>
    <col min="4" max="10" width="9.42578125" style="1" customWidth="1"/>
    <col min="11" max="12" width="10" style="1" customWidth="1"/>
    <col min="13" max="14" width="9.42578125" style="92" customWidth="1"/>
    <col min="15" max="15" width="6" style="1" customWidth="1"/>
    <col min="16" max="16" width="9.42578125" style="1" customWidth="1"/>
    <col min="17" max="17" width="9.28515625" style="1" customWidth="1"/>
    <col min="18" max="18" width="9.140625" style="92"/>
    <col min="19" max="16384" width="9.140625" style="1"/>
  </cols>
  <sheetData>
    <row r="2" spans="1:23">
      <c r="B2" s="2"/>
    </row>
    <row r="4" spans="1:23" ht="17.25">
      <c r="B4" s="4" t="s">
        <v>112</v>
      </c>
    </row>
    <row r="5" spans="1:23" ht="15.7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93"/>
      <c r="N5" s="93"/>
      <c r="P5" s="6"/>
    </row>
    <row r="6" spans="1:23" ht="15.75"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94"/>
      <c r="N6" s="94"/>
      <c r="O6" s="9"/>
      <c r="P6" s="8"/>
      <c r="Q6" s="8"/>
      <c r="R6" s="94"/>
    </row>
    <row r="7" spans="1:23" ht="15.75"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93"/>
      <c r="N7" s="93"/>
      <c r="P7" s="6"/>
    </row>
    <row r="8" spans="1:23" ht="17.25">
      <c r="A8" s="11"/>
      <c r="B8" s="4" t="s">
        <v>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95"/>
      <c r="N8" s="95"/>
      <c r="P8" s="12"/>
    </row>
    <row r="9" spans="1:23" ht="30">
      <c r="B9" s="13" t="s">
        <v>2</v>
      </c>
      <c r="C9" s="14"/>
      <c r="D9" s="15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6" t="s">
        <v>114</v>
      </c>
      <c r="M9" s="96" t="s">
        <v>11</v>
      </c>
      <c r="N9" s="96" t="s">
        <v>12</v>
      </c>
      <c r="P9" s="15" t="s">
        <v>13</v>
      </c>
      <c r="Q9" s="15" t="s">
        <v>14</v>
      </c>
      <c r="R9" s="96" t="s">
        <v>12</v>
      </c>
    </row>
    <row r="10" spans="1:23">
      <c r="B10" s="17" t="s">
        <v>15</v>
      </c>
      <c r="C10" s="18"/>
      <c r="D10" s="19">
        <v>0.21964893299999996</v>
      </c>
      <c r="E10" s="19">
        <v>0.14166192999999999</v>
      </c>
      <c r="F10" s="19">
        <v>0.20694889999999991</v>
      </c>
      <c r="G10" s="19">
        <v>4.6374170000000006E-2</v>
      </c>
      <c r="H10" s="19">
        <v>4.2435510000000058E-2</v>
      </c>
      <c r="I10" s="19">
        <v>9.0533230000000006E-2</v>
      </c>
      <c r="J10" s="19">
        <v>9.4686100000000023E-3</v>
      </c>
      <c r="K10" s="19">
        <v>2.6467879999999843E-2</v>
      </c>
      <c r="L10" s="87">
        <v>6.2965499999999988E-3</v>
      </c>
      <c r="M10" s="48">
        <f>L10/K10-1</f>
        <v>-0.76210599413326507</v>
      </c>
      <c r="N10" s="48">
        <f>L10/H10-1</f>
        <v>-0.85162072990285753</v>
      </c>
      <c r="P10" s="19">
        <f t="shared" ref="P10:P16" si="0">SUM(D10:G10)</f>
        <v>0.6146339329999998</v>
      </c>
      <c r="Q10" s="19">
        <f t="shared" ref="Q10:Q16" si="1">SUM(H10:K10)</f>
        <v>0.16890522999999991</v>
      </c>
      <c r="R10" s="48">
        <f t="shared" ref="R10:R16" si="2">Q10/P10-1</f>
        <v>-0.72519377643928429</v>
      </c>
    </row>
    <row r="11" spans="1:23">
      <c r="B11" s="17" t="s">
        <v>16</v>
      </c>
      <c r="C11" s="18"/>
      <c r="D11" s="19">
        <v>0.89172441300000005</v>
      </c>
      <c r="E11" s="19">
        <v>0.85562463578096004</v>
      </c>
      <c r="F11" s="19">
        <v>0.97723586062933576</v>
      </c>
      <c r="G11" s="19">
        <v>1.2354827120454397</v>
      </c>
      <c r="H11" s="19">
        <v>1.130277344772</v>
      </c>
      <c r="I11" s="19">
        <v>0.93677422841360036</v>
      </c>
      <c r="J11" s="19">
        <v>0.77974111393439971</v>
      </c>
      <c r="K11" s="19">
        <v>1.2267326639455784</v>
      </c>
      <c r="L11" s="87">
        <v>1.2954943569694002</v>
      </c>
      <c r="M11" s="48">
        <f t="shared" ref="M11:M16" si="3">L11/K11-1</f>
        <v>5.6052712253264136E-2</v>
      </c>
      <c r="N11" s="48">
        <f t="shared" ref="N11:N16" si="4">L11/H11-1</f>
        <v>0.14617386870717808</v>
      </c>
      <c r="P11" s="19">
        <f t="shared" si="0"/>
        <v>3.9600676214557353</v>
      </c>
      <c r="Q11" s="19">
        <f t="shared" si="1"/>
        <v>4.0735253510655784</v>
      </c>
      <c r="R11" s="48">
        <f t="shared" si="2"/>
        <v>2.8650452581952646E-2</v>
      </c>
    </row>
    <row r="12" spans="1:23">
      <c r="B12" s="17" t="s">
        <v>17</v>
      </c>
      <c r="C12" s="18"/>
      <c r="D12" s="19">
        <v>2.3710580906847212</v>
      </c>
      <c r="E12" s="19">
        <v>2.3481997298782478</v>
      </c>
      <c r="F12" s="19">
        <v>2.1873899389865779</v>
      </c>
      <c r="G12" s="19">
        <v>1.995863025893365</v>
      </c>
      <c r="H12" s="19">
        <v>2.1605757037627411</v>
      </c>
      <c r="I12" s="19">
        <v>2.2771030508839987</v>
      </c>
      <c r="J12" s="19">
        <v>2.3650332922183992</v>
      </c>
      <c r="K12" s="19">
        <v>1.6827145833476607</v>
      </c>
      <c r="L12" s="87">
        <v>1.9114583311623496</v>
      </c>
      <c r="M12" s="48">
        <f t="shared" si="3"/>
        <v>0.13593734200580632</v>
      </c>
      <c r="N12" s="48">
        <f t="shared" si="4"/>
        <v>-0.11530138572165849</v>
      </c>
      <c r="P12" s="19">
        <f t="shared" si="0"/>
        <v>8.902510785442912</v>
      </c>
      <c r="Q12" s="19">
        <f t="shared" si="1"/>
        <v>8.4854266302127996</v>
      </c>
      <c r="R12" s="48">
        <f t="shared" si="2"/>
        <v>-4.6850171292363352E-2</v>
      </c>
    </row>
    <row r="13" spans="1:23">
      <c r="B13" s="17" t="s">
        <v>18</v>
      </c>
      <c r="C13" s="18"/>
      <c r="D13" s="19">
        <v>0</v>
      </c>
      <c r="E13" s="19">
        <v>1.9055799999999998E-3</v>
      </c>
      <c r="F13" s="19">
        <v>0</v>
      </c>
      <c r="G13" s="19">
        <v>0</v>
      </c>
      <c r="H13" s="19">
        <v>0</v>
      </c>
      <c r="I13" s="19">
        <v>1.09443E-3</v>
      </c>
      <c r="J13" s="19">
        <v>3.4457250000000002E-2</v>
      </c>
      <c r="K13" s="19">
        <v>8.4273516999999853E-2</v>
      </c>
      <c r="L13" s="87">
        <v>8.6162009999999997E-2</v>
      </c>
      <c r="M13" s="48">
        <f t="shared" si="3"/>
        <v>2.2409092052016133E-2</v>
      </c>
      <c r="N13" s="48"/>
      <c r="P13" s="19">
        <f t="shared" si="0"/>
        <v>1.9055799999999998E-3</v>
      </c>
      <c r="Q13" s="19">
        <f t="shared" si="1"/>
        <v>0.11982519699999986</v>
      </c>
      <c r="R13" s="48"/>
    </row>
    <row r="14" spans="1:23">
      <c r="B14" s="17" t="s">
        <v>19</v>
      </c>
      <c r="C14" s="18"/>
      <c r="D14" s="19">
        <v>0.32721408699999999</v>
      </c>
      <c r="E14" s="19">
        <v>0.39389717199999991</v>
      </c>
      <c r="F14" s="19">
        <v>0.36615206</v>
      </c>
      <c r="G14" s="19">
        <v>0.33365367000000001</v>
      </c>
      <c r="H14" s="19">
        <v>0.35949977899999996</v>
      </c>
      <c r="I14" s="19">
        <v>0.39002787000000005</v>
      </c>
      <c r="J14" s="19">
        <v>0.45526863900000014</v>
      </c>
      <c r="K14" s="19">
        <v>0.47381705899999921</v>
      </c>
      <c r="L14" s="87">
        <v>0.49016377400000005</v>
      </c>
      <c r="M14" s="48">
        <f t="shared" si="3"/>
        <v>3.4500055853837086E-2</v>
      </c>
      <c r="N14" s="48">
        <f t="shared" si="4"/>
        <v>0.3634605711398784</v>
      </c>
      <c r="P14" s="19">
        <f t="shared" si="0"/>
        <v>1.4209169889999997</v>
      </c>
      <c r="Q14" s="19">
        <f t="shared" si="1"/>
        <v>1.6786133469999995</v>
      </c>
      <c r="R14" s="48">
        <f t="shared" si="2"/>
        <v>0.18135919268680079</v>
      </c>
    </row>
    <row r="15" spans="1:23">
      <c r="B15" s="17" t="s">
        <v>20</v>
      </c>
      <c r="C15" s="18"/>
      <c r="D15" s="19">
        <v>6.258569600000001E-2</v>
      </c>
      <c r="E15" s="19">
        <v>7.6769690000000002E-2</v>
      </c>
      <c r="F15" s="19">
        <v>7.8506759999999995E-2</v>
      </c>
      <c r="G15" s="19">
        <v>6.7038139999999927E-2</v>
      </c>
      <c r="H15" s="19">
        <v>7.0519759999999918E-2</v>
      </c>
      <c r="I15" s="19">
        <v>7.7997769999999939E-2</v>
      </c>
      <c r="J15" s="19">
        <v>8.0054999999999904E-2</v>
      </c>
      <c r="K15" s="19">
        <v>7.6538617999999822E-2</v>
      </c>
      <c r="L15" s="20">
        <v>7.7360159999999928E-2</v>
      </c>
      <c r="M15" s="48">
        <f t="shared" si="3"/>
        <v>1.0733692630824798E-2</v>
      </c>
      <c r="N15" s="48">
        <f t="shared" si="4"/>
        <v>9.6999762903334119E-2</v>
      </c>
      <c r="P15" s="19">
        <f t="shared" si="0"/>
        <v>0.28490028599999995</v>
      </c>
      <c r="Q15" s="19">
        <f t="shared" si="1"/>
        <v>0.30511114799999955</v>
      </c>
      <c r="R15" s="48">
        <f t="shared" si="2"/>
        <v>7.0940125346169669E-2</v>
      </c>
    </row>
    <row r="16" spans="1:23" s="21" customFormat="1" ht="15.75" thickBot="1">
      <c r="B16" s="22" t="s">
        <v>21</v>
      </c>
      <c r="C16" s="22"/>
      <c r="D16" s="23">
        <v>3.8722312196847213</v>
      </c>
      <c r="E16" s="23">
        <v>3.8180587376592072</v>
      </c>
      <c r="F16" s="23">
        <v>3.8162335196159134</v>
      </c>
      <c r="G16" s="23">
        <v>3.6784117179388041</v>
      </c>
      <c r="H16" s="23">
        <v>3.763308097534741</v>
      </c>
      <c r="I16" s="23">
        <v>3.7735305792975993</v>
      </c>
      <c r="J16" s="23">
        <v>3.7240239051527988</v>
      </c>
      <c r="K16" s="23">
        <v>3.57054432129324</v>
      </c>
      <c r="L16" s="24">
        <v>3.8669351821317495</v>
      </c>
      <c r="M16" s="97">
        <f t="shared" si="3"/>
        <v>8.3009993482214384E-2</v>
      </c>
      <c r="N16" s="97">
        <f t="shared" si="4"/>
        <v>2.7536168156121033E-2</v>
      </c>
      <c r="O16" s="25"/>
      <c r="P16" s="23">
        <f t="shared" si="0"/>
        <v>15.184935194898646</v>
      </c>
      <c r="Q16" s="23">
        <f t="shared" si="1"/>
        <v>14.831406903278381</v>
      </c>
      <c r="R16" s="97">
        <f t="shared" si="2"/>
        <v>-2.3281514677720327E-2</v>
      </c>
      <c r="U16" s="1"/>
      <c r="V16" s="1"/>
      <c r="W16" s="1"/>
    </row>
    <row r="17" spans="1:18">
      <c r="B17" s="26" t="s">
        <v>22</v>
      </c>
      <c r="C17" s="18"/>
      <c r="D17" s="27">
        <v>0.29212063816067751</v>
      </c>
      <c r="E17" s="27">
        <v>0.32017150057408572</v>
      </c>
      <c r="F17" s="27">
        <v>0.33285098998027696</v>
      </c>
      <c r="G17" s="27">
        <v>0.35796123734018359</v>
      </c>
      <c r="H17" s="27">
        <v>0.35062575864981982</v>
      </c>
      <c r="I17" s="27">
        <v>0.37384259418473587</v>
      </c>
      <c r="J17" s="27">
        <v>0.42899022903410655</v>
      </c>
      <c r="K17" s="27">
        <v>0.40886876155135687</v>
      </c>
      <c r="L17" s="28">
        <v>0.40055412983315608</v>
      </c>
      <c r="M17" s="98"/>
      <c r="N17" s="98"/>
      <c r="P17" s="27">
        <v>0.32108984939300883</v>
      </c>
      <c r="Q17" s="27">
        <v>0.39021264645932541</v>
      </c>
      <c r="R17" s="98"/>
    </row>
    <row r="18" spans="1:18" ht="30">
      <c r="B18" s="29" t="s">
        <v>113</v>
      </c>
      <c r="C18" s="18"/>
      <c r="D18" s="27">
        <v>0.41623566377093307</v>
      </c>
      <c r="E18" s="27">
        <v>0.38421029533123535</v>
      </c>
      <c r="F18" s="27">
        <v>0.42778978320076916</v>
      </c>
      <c r="G18" s="27">
        <v>0.41802621074229102</v>
      </c>
      <c r="H18" s="27">
        <v>0.39391593322262841</v>
      </c>
      <c r="I18" s="27">
        <v>0.37687552013664893</v>
      </c>
      <c r="J18" s="27">
        <v>0.31733357206860646</v>
      </c>
      <c r="K18" s="27">
        <v>0.43952000341511455</v>
      </c>
      <c r="L18" s="88">
        <v>0.45517243711069566</v>
      </c>
      <c r="M18" s="98"/>
      <c r="N18" s="98"/>
      <c r="P18" s="27">
        <v>0.41653239821096544</v>
      </c>
      <c r="Q18" s="27">
        <v>0.38133745836480509</v>
      </c>
      <c r="R18" s="98"/>
    </row>
    <row r="19" spans="1:18">
      <c r="B19" s="26" t="s">
        <v>23</v>
      </c>
      <c r="C19" s="18"/>
      <c r="D19" s="27">
        <v>0.29164369806838941</v>
      </c>
      <c r="E19" s="27">
        <v>0.29561820409467887</v>
      </c>
      <c r="F19" s="27">
        <v>0.23935922681895389</v>
      </c>
      <c r="G19" s="27">
        <v>0.22081867072616609</v>
      </c>
      <c r="H19" s="27">
        <v>0.25545834274609946</v>
      </c>
      <c r="I19" s="27">
        <v>0.24928188298203632</v>
      </c>
      <c r="J19" s="27">
        <v>0.25368203271886297</v>
      </c>
      <c r="K19" s="27">
        <v>0.15161123503352861</v>
      </c>
      <c r="L19" s="88">
        <v>0.1442734330561484</v>
      </c>
      <c r="M19" s="98"/>
      <c r="N19" s="98"/>
      <c r="P19" s="27">
        <v>0.26234672712369506</v>
      </c>
      <c r="Q19" s="27">
        <v>0.22845166363281555</v>
      </c>
      <c r="R19" s="98"/>
    </row>
    <row r="20" spans="1:18">
      <c r="D20" s="31"/>
      <c r="E20" s="32"/>
      <c r="F20" s="32"/>
      <c r="G20" s="32"/>
      <c r="H20" s="32"/>
      <c r="I20" s="32"/>
      <c r="J20" s="32"/>
      <c r="K20" s="32"/>
      <c r="L20" s="66"/>
      <c r="M20" s="99"/>
      <c r="N20" s="99"/>
      <c r="P20" s="32"/>
      <c r="Q20" s="32"/>
    </row>
    <row r="21" spans="1:18" ht="30">
      <c r="B21" s="26" t="s">
        <v>111</v>
      </c>
      <c r="C21" s="33"/>
      <c r="D21" s="34">
        <v>0.58429239800000188</v>
      </c>
      <c r="E21" s="34">
        <v>0.55501972499999885</v>
      </c>
      <c r="F21" s="34">
        <v>0.43042266699999904</v>
      </c>
      <c r="G21" s="34">
        <v>0.38119970300000011</v>
      </c>
      <c r="H21" s="34">
        <v>0.41287638300000157</v>
      </c>
      <c r="I21" s="34">
        <v>0.41496611400000083</v>
      </c>
      <c r="J21" s="34">
        <v>0.39785448000000007</v>
      </c>
      <c r="K21" s="34">
        <v>0.48049310799999922</v>
      </c>
      <c r="L21" s="89">
        <v>0.47199999999999998</v>
      </c>
      <c r="M21" s="98">
        <f>L21/K21-1</f>
        <v>-1.7675816486423468E-2</v>
      </c>
      <c r="N21" s="98">
        <f>L21/H21-1</f>
        <v>0.14319931929843066</v>
      </c>
      <c r="O21" s="21"/>
      <c r="P21" s="34">
        <f>SUM(D21:G21)</f>
        <v>1.9509344929999999</v>
      </c>
      <c r="Q21" s="34">
        <f>SUM(H21:K21)</f>
        <v>1.7061900850000018</v>
      </c>
      <c r="R21" s="98">
        <f>Q21/P21-1</f>
        <v>-0.1254498338504686</v>
      </c>
    </row>
    <row r="22" spans="1:18">
      <c r="B22" s="35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99"/>
      <c r="P22" s="32"/>
    </row>
    <row r="23" spans="1:18" ht="30.75" customHeight="1">
      <c r="B23" s="118" t="s">
        <v>24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18">
      <c r="B24" s="35" t="s">
        <v>118</v>
      </c>
      <c r="D24" s="31"/>
      <c r="E24" s="32"/>
      <c r="F24" s="32"/>
      <c r="G24" s="32"/>
      <c r="H24" s="32"/>
      <c r="I24" s="32"/>
      <c r="J24" s="32"/>
      <c r="K24" s="32"/>
      <c r="L24" s="32"/>
      <c r="M24" s="99"/>
      <c r="N24" s="99"/>
      <c r="P24" s="32"/>
    </row>
    <row r="25" spans="1:18">
      <c r="B25" s="35" t="s">
        <v>99</v>
      </c>
      <c r="D25" s="31"/>
      <c r="E25" s="32"/>
      <c r="F25" s="32"/>
      <c r="G25" s="32"/>
      <c r="H25" s="32"/>
      <c r="I25" s="32"/>
      <c r="J25" s="32"/>
      <c r="K25" s="78"/>
      <c r="L25" s="78"/>
      <c r="M25" s="99"/>
      <c r="N25" s="99"/>
      <c r="P25" s="78"/>
      <c r="Q25" s="78"/>
    </row>
    <row r="26" spans="1:18">
      <c r="B26" s="35"/>
      <c r="D26" s="31"/>
      <c r="E26" s="32"/>
      <c r="F26" s="32"/>
      <c r="G26" s="32"/>
      <c r="H26" s="32"/>
      <c r="I26" s="32"/>
      <c r="J26" s="32"/>
      <c r="K26" s="32"/>
      <c r="L26" s="32"/>
      <c r="M26" s="99"/>
      <c r="N26" s="99"/>
      <c r="P26" s="32"/>
    </row>
    <row r="27" spans="1:18">
      <c r="D27" s="31"/>
      <c r="E27" s="32"/>
      <c r="F27" s="32"/>
      <c r="G27" s="32"/>
      <c r="H27" s="32"/>
      <c r="I27" s="32"/>
      <c r="J27" s="32"/>
      <c r="K27" s="32"/>
      <c r="L27" s="32"/>
      <c r="M27" s="99"/>
      <c r="N27" s="99"/>
      <c r="P27" s="32"/>
    </row>
    <row r="28" spans="1:18" ht="17.25">
      <c r="A28" s="11"/>
      <c r="B28" s="4" t="s">
        <v>25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95"/>
      <c r="N28" s="95"/>
      <c r="P28" s="12"/>
    </row>
    <row r="29" spans="1:18" ht="30">
      <c r="B29" s="13" t="s">
        <v>2</v>
      </c>
      <c r="C29" s="14"/>
      <c r="D29" s="15" t="s">
        <v>3</v>
      </c>
      <c r="E29" s="15" t="s">
        <v>4</v>
      </c>
      <c r="F29" s="15" t="s">
        <v>5</v>
      </c>
      <c r="G29" s="15" t="s">
        <v>6</v>
      </c>
      <c r="H29" s="15" t="s">
        <v>7</v>
      </c>
      <c r="I29" s="15" t="s">
        <v>8</v>
      </c>
      <c r="J29" s="15" t="s">
        <v>9</v>
      </c>
      <c r="K29" s="15" t="s">
        <v>10</v>
      </c>
      <c r="L29" s="16" t="s">
        <v>114</v>
      </c>
      <c r="M29" s="96" t="s">
        <v>11</v>
      </c>
      <c r="N29" s="96" t="s">
        <v>12</v>
      </c>
      <c r="P29" s="15" t="s">
        <v>13</v>
      </c>
      <c r="Q29" s="15" t="s">
        <v>14</v>
      </c>
      <c r="R29" s="96" t="s">
        <v>12</v>
      </c>
    </row>
    <row r="30" spans="1:18">
      <c r="B30" s="17" t="s">
        <v>26</v>
      </c>
      <c r="C30" s="18"/>
      <c r="D30" s="19">
        <v>0.21964893299999996</v>
      </c>
      <c r="E30" s="19">
        <v>0.14166192999999999</v>
      </c>
      <c r="F30" s="19">
        <v>0.20694889999999991</v>
      </c>
      <c r="G30" s="19">
        <v>4.6374170000000006E-2</v>
      </c>
      <c r="H30" s="19">
        <v>4.2435509999999996E-2</v>
      </c>
      <c r="I30" s="19">
        <v>9.0533230000000006E-2</v>
      </c>
      <c r="J30" s="19">
        <v>9.4686100000000023E-3</v>
      </c>
      <c r="K30" s="19">
        <v>2.6467879999999843E-2</v>
      </c>
      <c r="L30" s="87">
        <v>6.2965499999999988E-3</v>
      </c>
      <c r="M30" s="48">
        <f t="shared" ref="M30:M46" si="5">L30/K30-1</f>
        <v>-0.76210599413326507</v>
      </c>
      <c r="N30" s="48">
        <f t="shared" ref="N30:N46" si="6">L30/H30-1</f>
        <v>-0.85162072990285731</v>
      </c>
      <c r="P30" s="19">
        <f t="shared" ref="P30:P42" si="7">SUM(D30:G30)</f>
        <v>0.6146339329999998</v>
      </c>
      <c r="Q30" s="19">
        <f t="shared" ref="Q30:Q42" si="8">SUM(H30:K30)</f>
        <v>0.16890522999999985</v>
      </c>
      <c r="R30" s="48">
        <f t="shared" ref="R30:R41" si="9">Q30/P30-1</f>
        <v>-0.7251937764392844</v>
      </c>
    </row>
    <row r="31" spans="1:18" ht="17.25">
      <c r="B31" s="17" t="s">
        <v>27</v>
      </c>
      <c r="C31" s="18"/>
      <c r="D31" s="19">
        <v>1.5705761199999997</v>
      </c>
      <c r="E31" s="19">
        <v>1.5923598799999998</v>
      </c>
      <c r="F31" s="19">
        <v>1.4634834700000563</v>
      </c>
      <c r="G31" s="19">
        <v>1.8438106100000002</v>
      </c>
      <c r="H31" s="19">
        <v>1.62339641</v>
      </c>
      <c r="I31" s="19">
        <v>1.5309831490000001</v>
      </c>
      <c r="J31" s="19">
        <v>1.6899255599999996</v>
      </c>
      <c r="K31" s="19">
        <v>1.563200150000019</v>
      </c>
      <c r="L31" s="87">
        <v>1.7740295999999998</v>
      </c>
      <c r="M31" s="48">
        <f t="shared" si="5"/>
        <v>0.13487041310735437</v>
      </c>
      <c r="N31" s="48">
        <f t="shared" si="6"/>
        <v>9.2788914076753271E-2</v>
      </c>
      <c r="P31" s="19">
        <f t="shared" si="7"/>
        <v>6.4702300800000554</v>
      </c>
      <c r="Q31" s="19">
        <f t="shared" si="8"/>
        <v>6.4075052690000183</v>
      </c>
      <c r="R31" s="48">
        <f t="shared" si="9"/>
        <v>-9.6943710230528168E-3</v>
      </c>
    </row>
    <row r="32" spans="1:18">
      <c r="B32" s="36" t="s">
        <v>28</v>
      </c>
      <c r="C32" s="18"/>
      <c r="D32" s="19">
        <v>0.10711723999999999</v>
      </c>
      <c r="E32" s="19">
        <v>0.10737149</v>
      </c>
      <c r="F32" s="19">
        <v>0.10760390999999998</v>
      </c>
      <c r="G32" s="19">
        <v>0.37471759999999998</v>
      </c>
      <c r="H32" s="19">
        <v>5.2623089999999997E-2</v>
      </c>
      <c r="I32" s="19">
        <v>0</v>
      </c>
      <c r="J32" s="19">
        <v>0.36676428999999999</v>
      </c>
      <c r="K32" s="19">
        <v>0.21011063999999988</v>
      </c>
      <c r="L32" s="87">
        <v>0.36889359999999999</v>
      </c>
      <c r="M32" s="48">
        <f t="shared" si="5"/>
        <v>0.7557111814994244</v>
      </c>
      <c r="N32" s="48">
        <f t="shared" si="6"/>
        <v>6.0101090604903664</v>
      </c>
      <c r="P32" s="19">
        <f t="shared" si="7"/>
        <v>0.69681024000000003</v>
      </c>
      <c r="Q32" s="19">
        <f t="shared" si="8"/>
        <v>0.62949801999999988</v>
      </c>
      <c r="R32" s="48">
        <f t="shared" si="9"/>
        <v>-9.6600503459880471E-2</v>
      </c>
    </row>
    <row r="33" spans="2:22">
      <c r="B33" s="36" t="s">
        <v>29</v>
      </c>
      <c r="C33" s="18"/>
      <c r="D33" s="19">
        <v>0.11901148999999978</v>
      </c>
      <c r="E33" s="19">
        <v>0.11024738000000001</v>
      </c>
      <c r="F33" s="19">
        <v>2.5177949999999994E-2</v>
      </c>
      <c r="G33" s="19">
        <v>4.9263129999999697E-2</v>
      </c>
      <c r="H33" s="19">
        <v>0.11140867000000043</v>
      </c>
      <c r="I33" s="19">
        <v>0.13200323000000014</v>
      </c>
      <c r="J33" s="19">
        <v>9.9291759999999951E-2</v>
      </c>
      <c r="K33" s="19">
        <v>0.12645564000000056</v>
      </c>
      <c r="L33" s="87">
        <v>0.11116321000000001</v>
      </c>
      <c r="M33" s="48">
        <f t="shared" si="5"/>
        <v>-0.12093118187532392</v>
      </c>
      <c r="N33" s="48">
        <f t="shared" si="6"/>
        <v>-2.2032396581022073E-3</v>
      </c>
      <c r="P33" s="19">
        <f t="shared" si="7"/>
        <v>0.3036999499999995</v>
      </c>
      <c r="Q33" s="19">
        <f t="shared" si="8"/>
        <v>0.46915930000000106</v>
      </c>
      <c r="R33" s="48">
        <f t="shared" si="9"/>
        <v>0.54481191057160805</v>
      </c>
    </row>
    <row r="34" spans="2:22">
      <c r="B34" s="36" t="s">
        <v>30</v>
      </c>
      <c r="C34" s="18"/>
      <c r="D34" s="19">
        <v>0.48570636100000003</v>
      </c>
      <c r="E34" s="19">
        <v>0.53322104800000003</v>
      </c>
      <c r="F34" s="19">
        <v>0.36546455999999994</v>
      </c>
      <c r="G34" s="19">
        <v>0.21440455</v>
      </c>
      <c r="H34" s="19">
        <v>0.34880054999999999</v>
      </c>
      <c r="I34" s="19">
        <v>0.484341839</v>
      </c>
      <c r="J34" s="19">
        <v>0.46701385999999995</v>
      </c>
      <c r="K34" s="19">
        <v>0.44644338999999988</v>
      </c>
      <c r="L34" s="87">
        <v>0.48299999999999998</v>
      </c>
      <c r="M34" s="48">
        <f t="shared" si="5"/>
        <v>8.1884088372324415E-2</v>
      </c>
      <c r="N34" s="48">
        <f t="shared" si="6"/>
        <v>0.38474552290700226</v>
      </c>
      <c r="P34" s="19">
        <f t="shared" si="7"/>
        <v>1.598796519</v>
      </c>
      <c r="Q34" s="19">
        <f t="shared" si="8"/>
        <v>1.7465996389999998</v>
      </c>
      <c r="R34" s="48">
        <f t="shared" si="9"/>
        <v>9.2446485993381122E-2</v>
      </c>
    </row>
    <row r="35" spans="2:22">
      <c r="B35" s="17" t="s">
        <v>31</v>
      </c>
      <c r="C35" s="18"/>
      <c r="D35" s="19">
        <v>0.51737356000000001</v>
      </c>
      <c r="E35" s="19">
        <v>0.46838486000000007</v>
      </c>
      <c r="F35" s="19">
        <v>0.49958221000001307</v>
      </c>
      <c r="G35" s="19">
        <v>0.49307868000000388</v>
      </c>
      <c r="H35" s="19">
        <v>0.54714676999999989</v>
      </c>
      <c r="I35" s="19">
        <v>0.58387688599999987</v>
      </c>
      <c r="J35" s="19">
        <v>0.6103258439999999</v>
      </c>
      <c r="K35" s="19">
        <v>0.41678690900000137</v>
      </c>
      <c r="L35" s="87">
        <v>0.61658764999999993</v>
      </c>
      <c r="M35" s="48">
        <f t="shared" si="5"/>
        <v>0.47938343716068554</v>
      </c>
      <c r="N35" s="48">
        <f t="shared" si="6"/>
        <v>0.12691453885398984</v>
      </c>
      <c r="P35" s="19">
        <f t="shared" si="7"/>
        <v>1.9784193100000169</v>
      </c>
      <c r="Q35" s="19">
        <f t="shared" si="8"/>
        <v>2.1581364090000008</v>
      </c>
      <c r="R35" s="48">
        <f t="shared" si="9"/>
        <v>9.0838730744081886E-2</v>
      </c>
    </row>
    <row r="36" spans="2:22">
      <c r="B36" s="17" t="s">
        <v>32</v>
      </c>
      <c r="C36" s="18"/>
      <c r="D36" s="19">
        <v>0.37000797999999996</v>
      </c>
      <c r="E36" s="19">
        <v>0.36802171999999983</v>
      </c>
      <c r="F36" s="19">
        <v>0.39514292999999984</v>
      </c>
      <c r="G36" s="19">
        <v>0.34811992000000008</v>
      </c>
      <c r="H36" s="19">
        <v>0.35702488000000027</v>
      </c>
      <c r="I36" s="19">
        <v>0.37416098600000031</v>
      </c>
      <c r="J36" s="19">
        <v>0.42115728499999916</v>
      </c>
      <c r="K36" s="19">
        <v>0.36552528899999948</v>
      </c>
      <c r="L36" s="87">
        <v>0.36604034000000002</v>
      </c>
      <c r="M36" s="48">
        <f t="shared" si="5"/>
        <v>1.4090707688367843E-3</v>
      </c>
      <c r="N36" s="48">
        <f t="shared" si="6"/>
        <v>2.5251629522289099E-2</v>
      </c>
      <c r="P36" s="19">
        <f t="shared" si="7"/>
        <v>1.4812925499999996</v>
      </c>
      <c r="Q36" s="19">
        <f t="shared" si="8"/>
        <v>1.5178684399999991</v>
      </c>
      <c r="R36" s="48">
        <f t="shared" si="9"/>
        <v>2.4691874673911984E-2</v>
      </c>
    </row>
    <row r="37" spans="2:22">
      <c r="B37" s="17" t="s">
        <v>33</v>
      </c>
      <c r="C37" s="18"/>
      <c r="D37" s="19">
        <v>0.14520106000000002</v>
      </c>
      <c r="E37" s="19">
        <v>0.13058460999999993</v>
      </c>
      <c r="F37" s="19">
        <v>0.13396711000000183</v>
      </c>
      <c r="G37" s="19">
        <v>0.11951173000000034</v>
      </c>
      <c r="H37" s="19">
        <v>0.12118838999999988</v>
      </c>
      <c r="I37" s="19">
        <v>0.15619075000000013</v>
      </c>
      <c r="J37" s="19">
        <v>0.1600565800000002</v>
      </c>
      <c r="K37" s="19">
        <v>0.14032980000000031</v>
      </c>
      <c r="L37" s="87">
        <v>0.14609761000000002</v>
      </c>
      <c r="M37" s="48">
        <f t="shared" si="5"/>
        <v>4.1101818715623351E-2</v>
      </c>
      <c r="N37" s="48">
        <f t="shared" si="6"/>
        <v>0.2055413063908198</v>
      </c>
      <c r="P37" s="19">
        <f t="shared" si="7"/>
        <v>0.52926451000000219</v>
      </c>
      <c r="Q37" s="19">
        <f t="shared" si="8"/>
        <v>0.57776552000000048</v>
      </c>
      <c r="R37" s="48">
        <f t="shared" si="9"/>
        <v>9.1638507936226521E-2</v>
      </c>
    </row>
    <row r="38" spans="2:22">
      <c r="B38" s="17" t="s">
        <v>34</v>
      </c>
      <c r="C38" s="18"/>
      <c r="D38" s="19">
        <v>0.11486665999999998</v>
      </c>
      <c r="E38" s="19">
        <v>0.1311195169999998</v>
      </c>
      <c r="F38" s="19">
        <v>0.13824701000000328</v>
      </c>
      <c r="G38" s="19">
        <v>0.11862280499999997</v>
      </c>
      <c r="H38" s="19">
        <v>0.14102089600000001</v>
      </c>
      <c r="I38" s="19">
        <v>0.12678829000000008</v>
      </c>
      <c r="J38" s="19">
        <v>0.12566545999999981</v>
      </c>
      <c r="K38" s="19">
        <v>9.9019584999999952E-2</v>
      </c>
      <c r="L38" s="87">
        <v>0.13241366000000002</v>
      </c>
      <c r="M38" s="48">
        <f t="shared" si="5"/>
        <v>0.33724717185999187</v>
      </c>
      <c r="N38" s="48">
        <f t="shared" si="6"/>
        <v>-6.1035181623012691E-2</v>
      </c>
      <c r="P38" s="19">
        <f t="shared" si="7"/>
        <v>0.50285599200000308</v>
      </c>
      <c r="Q38" s="19">
        <f t="shared" si="8"/>
        <v>0.49249423099999989</v>
      </c>
      <c r="R38" s="48">
        <f t="shared" si="9"/>
        <v>-2.0605821875148589E-2</v>
      </c>
    </row>
    <row r="39" spans="2:22">
      <c r="B39" s="17" t="s">
        <v>35</v>
      </c>
      <c r="C39" s="18"/>
      <c r="D39" s="19">
        <v>5.7883000000000011E-2</v>
      </c>
      <c r="E39" s="19">
        <v>7.545083000000001E-2</v>
      </c>
      <c r="F39" s="19">
        <v>6.5162009999999701E-2</v>
      </c>
      <c r="G39" s="19">
        <v>7.2590290000000016E-2</v>
      </c>
      <c r="H39" s="19">
        <v>6.7990279999999986E-2</v>
      </c>
      <c r="I39" s="19">
        <v>7.5121579999999993E-2</v>
      </c>
      <c r="J39" s="19">
        <v>6.3999880000000009E-2</v>
      </c>
      <c r="K39" s="19">
        <v>6.6115009999999905E-2</v>
      </c>
      <c r="L39" s="87">
        <v>6.1232379999999996E-2</v>
      </c>
      <c r="M39" s="48">
        <f t="shared" si="5"/>
        <v>-7.3850552242220258E-2</v>
      </c>
      <c r="N39" s="48">
        <f t="shared" si="6"/>
        <v>-9.9395090004041675E-2</v>
      </c>
      <c r="P39" s="19">
        <f t="shared" si="7"/>
        <v>0.2710861299999997</v>
      </c>
      <c r="Q39" s="19">
        <f t="shared" si="8"/>
        <v>0.27322674999999991</v>
      </c>
      <c r="R39" s="48">
        <f t="shared" si="9"/>
        <v>7.8964571149404694E-3</v>
      </c>
    </row>
    <row r="40" spans="2:22">
      <c r="B40" s="17" t="s">
        <v>36</v>
      </c>
      <c r="C40" s="18"/>
      <c r="D40" s="19">
        <v>5.6823341000000013E-2</v>
      </c>
      <c r="E40" s="19">
        <v>6.6214929000000006E-2</v>
      </c>
      <c r="F40" s="19">
        <v>6.1907995000000153E-2</v>
      </c>
      <c r="G40" s="19">
        <v>5.476728099999998E-2</v>
      </c>
      <c r="H40" s="19">
        <v>6.5616636000000006E-2</v>
      </c>
      <c r="I40" s="19">
        <v>6.1242818999999997E-2</v>
      </c>
      <c r="J40" s="19">
        <v>6.3057753000000008E-2</v>
      </c>
      <c r="K40" s="19">
        <v>5.3702149999999949E-2</v>
      </c>
      <c r="L40" s="87">
        <v>5.9949093999999988E-2</v>
      </c>
      <c r="M40" s="48">
        <f t="shared" si="5"/>
        <v>0.11632577094213259</v>
      </c>
      <c r="N40" s="48">
        <f t="shared" si="6"/>
        <v>-8.6373553194650454E-2</v>
      </c>
      <c r="P40" s="19">
        <f t="shared" si="7"/>
        <v>0.23971354600000014</v>
      </c>
      <c r="Q40" s="19">
        <f t="shared" si="8"/>
        <v>0.24361935799999995</v>
      </c>
      <c r="R40" s="48">
        <f t="shared" si="9"/>
        <v>1.6293664105239136E-2</v>
      </c>
    </row>
    <row r="41" spans="2:22">
      <c r="B41" s="17" t="s">
        <v>37</v>
      </c>
      <c r="C41" s="38"/>
      <c r="D41" s="19">
        <v>3.5968721000000016E-2</v>
      </c>
      <c r="E41" s="19">
        <v>4.5062888000000009E-2</v>
      </c>
      <c r="F41" s="19">
        <v>3.7718664000000006E-2</v>
      </c>
      <c r="G41" s="19">
        <v>3.8363155000000093E-2</v>
      </c>
      <c r="H41" s="19">
        <v>4.5618784999999995E-2</v>
      </c>
      <c r="I41" s="19">
        <v>3.7631117999999873E-2</v>
      </c>
      <c r="J41" s="19">
        <v>4.2780539999999992E-2</v>
      </c>
      <c r="K41" s="19">
        <v>3.7336046999999997E-2</v>
      </c>
      <c r="L41" s="87">
        <v>4.2591954999999952E-2</v>
      </c>
      <c r="M41" s="48">
        <f t="shared" si="5"/>
        <v>0.14077301756128491</v>
      </c>
      <c r="N41" s="48">
        <f t="shared" si="6"/>
        <v>-6.6350517665037412E-2</v>
      </c>
      <c r="P41" s="19">
        <f t="shared" si="7"/>
        <v>0.15711342800000014</v>
      </c>
      <c r="Q41" s="19">
        <f t="shared" si="8"/>
        <v>0.16336648999999986</v>
      </c>
      <c r="R41" s="48">
        <f t="shared" si="9"/>
        <v>3.9799666264042743E-2</v>
      </c>
    </row>
    <row r="42" spans="2:22" s="25" customFormat="1">
      <c r="B42" s="37" t="s">
        <v>21</v>
      </c>
      <c r="C42" s="38"/>
      <c r="D42" s="39">
        <v>3.0523806539999998</v>
      </c>
      <c r="E42" s="39">
        <v>2.9737982759999992</v>
      </c>
      <c r="F42" s="39">
        <v>2.9644416350000746</v>
      </c>
      <c r="G42" s="39">
        <v>3.0968754860000045</v>
      </c>
      <c r="H42" s="39">
        <v>2.9658197720000006</v>
      </c>
      <c r="I42" s="39">
        <v>2.9988976899999993</v>
      </c>
      <c r="J42" s="39">
        <v>3.1436569719999987</v>
      </c>
      <c r="K42" s="39">
        <v>2.731146773000019</v>
      </c>
      <c r="L42" s="90">
        <v>3.1626468839999999</v>
      </c>
      <c r="M42" s="44">
        <f t="shared" si="5"/>
        <v>0.15799228194755766</v>
      </c>
      <c r="N42" s="44">
        <f t="shared" si="6"/>
        <v>6.6365162798570632E-2</v>
      </c>
      <c r="P42" s="39">
        <f t="shared" si="7"/>
        <v>12.087496051000077</v>
      </c>
      <c r="Q42" s="39">
        <f t="shared" si="8"/>
        <v>11.839521207000017</v>
      </c>
      <c r="R42" s="44">
        <v>-2.0615257614041704E-2</v>
      </c>
      <c r="S42" s="1"/>
      <c r="T42" s="1"/>
      <c r="U42" s="1"/>
      <c r="V42" s="1"/>
    </row>
    <row r="43" spans="2:22">
      <c r="B43" s="26" t="s">
        <v>22</v>
      </c>
      <c r="C43" s="18"/>
      <c r="D43" s="27">
        <v>0.24463465732431183</v>
      </c>
      <c r="E43" s="27">
        <v>0.25401962444640702</v>
      </c>
      <c r="F43" s="27">
        <v>0.27916813456480233</v>
      </c>
      <c r="G43" s="27">
        <v>0.2982913797336959</v>
      </c>
      <c r="H43" s="27">
        <v>0.30466615420486853</v>
      </c>
      <c r="I43" s="27">
        <v>0.31966001547722034</v>
      </c>
      <c r="J43" s="27">
        <v>0.33435227773318238</v>
      </c>
      <c r="K43" s="27">
        <v>0.3255785526878518</v>
      </c>
      <c r="L43" s="91">
        <v>0.30361917350239348</v>
      </c>
      <c r="M43" s="98"/>
      <c r="N43" s="98"/>
      <c r="P43" s="27">
        <v>0.26901166049269637</v>
      </c>
      <c r="Q43" s="27">
        <v>0.32137575466197033</v>
      </c>
      <c r="R43" s="98"/>
    </row>
    <row r="44" spans="2:22" ht="16.5" customHeight="1">
      <c r="B44" s="17" t="s">
        <v>38</v>
      </c>
      <c r="C44" s="18"/>
      <c r="D44" s="19">
        <v>1.0709</v>
      </c>
      <c r="E44" s="19">
        <v>1.1257999999999999</v>
      </c>
      <c r="F44" s="19">
        <v>1.0744</v>
      </c>
      <c r="G44" s="19">
        <v>0.95890024299999976</v>
      </c>
      <c r="H44" s="19">
        <v>0.99998766999999922</v>
      </c>
      <c r="I44" s="19">
        <v>0.98102773899999962</v>
      </c>
      <c r="J44" s="19">
        <v>0.97232901499999991</v>
      </c>
      <c r="K44" s="19">
        <v>0.97038373099999997</v>
      </c>
      <c r="L44" s="87">
        <v>0.943194321</v>
      </c>
      <c r="M44" s="48">
        <f t="shared" si="5"/>
        <v>-2.8019235207066728E-2</v>
      </c>
      <c r="N44" s="48">
        <f t="shared" si="6"/>
        <v>-5.6794049270626812E-2</v>
      </c>
      <c r="P44" s="19">
        <f t="shared" ref="P44:P46" si="10">SUM(D44:G44)</f>
        <v>4.2300002429999992</v>
      </c>
      <c r="Q44" s="19">
        <f t="shared" ref="Q44:Q46" si="11">SUM(H44:K44)</f>
        <v>3.9237281549999992</v>
      </c>
      <c r="R44" s="48">
        <f t="shared" ref="R44:R46" si="12">Q44/P44-1</f>
        <v>-7.2404744776748742E-2</v>
      </c>
    </row>
    <row r="45" spans="2:22" s="21" customFormat="1">
      <c r="B45" s="17" t="s">
        <v>39</v>
      </c>
      <c r="C45" s="18"/>
      <c r="D45" s="19">
        <v>0.87390000000000001</v>
      </c>
      <c r="E45" s="19">
        <v>0.89570000000000005</v>
      </c>
      <c r="F45" s="19">
        <v>0.81910000000000005</v>
      </c>
      <c r="G45" s="19">
        <v>0.78921492499999979</v>
      </c>
      <c r="H45" s="19">
        <v>0.83378374899999996</v>
      </c>
      <c r="I45" s="19">
        <v>0.75525670899999997</v>
      </c>
      <c r="J45" s="19">
        <v>0.78178351800000001</v>
      </c>
      <c r="K45" s="19">
        <v>0.77462945199999977</v>
      </c>
      <c r="L45" s="87">
        <v>0.768520231</v>
      </c>
      <c r="M45" s="48">
        <f t="shared" si="5"/>
        <v>-7.8866366160317281E-3</v>
      </c>
      <c r="N45" s="48">
        <f t="shared" si="6"/>
        <v>-7.8273914643064102E-2</v>
      </c>
      <c r="O45" s="1"/>
      <c r="P45" s="19">
        <f t="shared" si="10"/>
        <v>3.3779149249999998</v>
      </c>
      <c r="Q45" s="19">
        <f t="shared" si="11"/>
        <v>3.1454534279999997</v>
      </c>
      <c r="R45" s="48">
        <f t="shared" si="12"/>
        <v>-6.8818043722637556E-2</v>
      </c>
    </row>
    <row r="46" spans="2:22" s="21" customFormat="1" ht="30">
      <c r="B46" s="17" t="s">
        <v>40</v>
      </c>
      <c r="C46" s="18"/>
      <c r="D46" s="19">
        <v>0.605078</v>
      </c>
      <c r="E46" s="19">
        <v>0.60977800000000004</v>
      </c>
      <c r="F46" s="19">
        <v>0.60958999999999997</v>
      </c>
      <c r="G46" s="19">
        <v>0.61114100000000005</v>
      </c>
      <c r="H46" s="19">
        <v>0.5964299999999999</v>
      </c>
      <c r="I46" s="19">
        <v>0.58721800000000002</v>
      </c>
      <c r="J46" s="19">
        <v>0.61146999999999996</v>
      </c>
      <c r="K46" s="19">
        <v>0.58289400000000002</v>
      </c>
      <c r="L46" s="87">
        <v>0.5841442</v>
      </c>
      <c r="M46" s="48">
        <f t="shared" si="5"/>
        <v>2.1448153523624391E-3</v>
      </c>
      <c r="N46" s="48">
        <f t="shared" si="6"/>
        <v>-2.059889676910942E-2</v>
      </c>
      <c r="O46" s="1"/>
      <c r="P46" s="19">
        <f t="shared" si="10"/>
        <v>2.4355869999999999</v>
      </c>
      <c r="Q46" s="19">
        <f t="shared" si="11"/>
        <v>2.378012</v>
      </c>
      <c r="R46" s="48">
        <f t="shared" si="12"/>
        <v>-2.363906524382009E-2</v>
      </c>
    </row>
    <row r="47" spans="2:22" s="21" customFormat="1">
      <c r="B47" s="40"/>
      <c r="C47" s="33"/>
      <c r="D47" s="41"/>
      <c r="E47" s="41"/>
      <c r="F47" s="41"/>
      <c r="G47" s="41"/>
      <c r="H47" s="41"/>
      <c r="I47" s="41"/>
      <c r="J47" s="41"/>
      <c r="K47" s="41"/>
      <c r="L47" s="41"/>
      <c r="M47" s="32"/>
      <c r="N47" s="100"/>
      <c r="P47" s="41"/>
      <c r="R47" s="100"/>
    </row>
    <row r="48" spans="2:22">
      <c r="B48" s="35" t="s">
        <v>100</v>
      </c>
      <c r="D48" s="31"/>
      <c r="E48" s="32"/>
      <c r="F48" s="32"/>
      <c r="G48" s="32"/>
      <c r="H48" s="32"/>
      <c r="I48" s="32"/>
      <c r="J48" s="32"/>
      <c r="K48" s="32"/>
      <c r="L48" s="32"/>
      <c r="M48" s="99"/>
      <c r="N48" s="99"/>
      <c r="P48" s="32"/>
    </row>
    <row r="49" spans="1:18">
      <c r="B49" s="35" t="s">
        <v>101</v>
      </c>
      <c r="D49" s="31"/>
      <c r="E49" s="32"/>
      <c r="F49" s="32"/>
      <c r="G49" s="32"/>
      <c r="H49" s="32"/>
      <c r="I49" s="32"/>
      <c r="J49" s="32"/>
      <c r="K49" s="32"/>
      <c r="L49" s="32"/>
      <c r="M49" s="99"/>
      <c r="N49" s="99"/>
      <c r="P49" s="32"/>
    </row>
    <row r="50" spans="1:18">
      <c r="B50" s="35" t="s">
        <v>102</v>
      </c>
      <c r="D50" s="31"/>
      <c r="E50" s="32"/>
      <c r="F50" s="32"/>
      <c r="G50" s="32"/>
      <c r="H50" s="32"/>
      <c r="I50" s="32"/>
      <c r="J50" s="32"/>
      <c r="K50" s="32"/>
      <c r="L50" s="32"/>
      <c r="M50" s="99"/>
      <c r="N50" s="99"/>
      <c r="P50" s="32"/>
    </row>
    <row r="51" spans="1:18" s="21" customFormat="1">
      <c r="B51" s="40"/>
      <c r="C51" s="33"/>
      <c r="D51" s="41"/>
      <c r="E51" s="41"/>
      <c r="F51" s="41"/>
      <c r="G51" s="41"/>
      <c r="H51" s="41"/>
      <c r="I51" s="41"/>
      <c r="J51" s="41"/>
      <c r="K51" s="41"/>
      <c r="L51" s="41"/>
      <c r="M51" s="100"/>
      <c r="N51" s="100"/>
      <c r="P51" s="41"/>
      <c r="R51" s="100"/>
    </row>
    <row r="52" spans="1:18" s="21" customFormat="1">
      <c r="B52" s="40"/>
      <c r="C52" s="33"/>
      <c r="D52" s="41"/>
      <c r="E52" s="41"/>
      <c r="F52" s="41"/>
      <c r="G52" s="41"/>
      <c r="H52" s="41"/>
      <c r="I52" s="41"/>
      <c r="J52" s="41"/>
      <c r="K52" s="41"/>
      <c r="L52" s="41"/>
      <c r="M52" s="100"/>
      <c r="N52" s="100"/>
      <c r="P52" s="41"/>
      <c r="R52" s="100"/>
    </row>
    <row r="53" spans="1:18">
      <c r="A53" s="11"/>
      <c r="B53" s="4" t="s">
        <v>41</v>
      </c>
    </row>
    <row r="54" spans="1:18" ht="30">
      <c r="B54" s="13" t="s">
        <v>2</v>
      </c>
      <c r="C54" s="14"/>
      <c r="D54" s="15" t="s">
        <v>3</v>
      </c>
      <c r="E54" s="15" t="s">
        <v>4</v>
      </c>
      <c r="F54" s="15" t="s">
        <v>5</v>
      </c>
      <c r="G54" s="15" t="s">
        <v>6</v>
      </c>
      <c r="H54" s="15" t="s">
        <v>7</v>
      </c>
      <c r="I54" s="15" t="s">
        <v>8</v>
      </c>
      <c r="J54" s="15" t="s">
        <v>9</v>
      </c>
      <c r="K54" s="15" t="s">
        <v>10</v>
      </c>
      <c r="L54" s="16" t="s">
        <v>114</v>
      </c>
      <c r="M54" s="96" t="s">
        <v>11</v>
      </c>
      <c r="N54" s="96" t="s">
        <v>12</v>
      </c>
      <c r="P54" s="15" t="s">
        <v>13</v>
      </c>
      <c r="Q54" s="15" t="s">
        <v>14</v>
      </c>
      <c r="R54" s="96" t="s">
        <v>12</v>
      </c>
    </row>
    <row r="55" spans="1:18" s="30" customFormat="1">
      <c r="B55" s="17" t="s">
        <v>42</v>
      </c>
      <c r="C55" s="18"/>
      <c r="D55" s="42">
        <v>3.0839632040000002</v>
      </c>
      <c r="E55" s="42">
        <v>3.4933943789999997</v>
      </c>
      <c r="F55" s="42">
        <v>3.3130000000000002</v>
      </c>
      <c r="G55" s="42">
        <v>4.2196078100000003</v>
      </c>
      <c r="H55" s="42">
        <v>3.3878416759999999</v>
      </c>
      <c r="I55" s="42">
        <v>3.4928995249999999</v>
      </c>
      <c r="J55" s="42">
        <v>3.4966029400000003</v>
      </c>
      <c r="K55" s="42">
        <v>3.6039525599999997</v>
      </c>
      <c r="L55" s="87">
        <v>3.4740000000000002</v>
      </c>
      <c r="M55" s="48">
        <f>L55/K55-1</f>
        <v>-3.6058343675866689E-2</v>
      </c>
      <c r="N55" s="48">
        <f>L55/H55-1</f>
        <v>2.5431626457151024E-2</v>
      </c>
      <c r="O55" s="1"/>
      <c r="P55" s="19">
        <f t="shared" ref="P55:P58" si="13">SUM(D55:G55)</f>
        <v>14.109965393</v>
      </c>
      <c r="Q55" s="19">
        <f t="shared" ref="Q55:Q58" si="14">SUM(H55:K55)</f>
        <v>13.981296701</v>
      </c>
      <c r="R55" s="48">
        <f t="shared" ref="R55:R58" si="15">Q55/P55-1</f>
        <v>-9.1189941588256662E-3</v>
      </c>
    </row>
    <row r="56" spans="1:18" s="30" customFormat="1">
      <c r="B56" s="17" t="s">
        <v>43</v>
      </c>
      <c r="C56" s="18"/>
      <c r="D56" s="42">
        <v>2.850286154</v>
      </c>
      <c r="E56" s="42">
        <v>2.8596698500000004</v>
      </c>
      <c r="F56" s="42">
        <v>2.5720000000000001</v>
      </c>
      <c r="G56" s="42">
        <v>3.00446664</v>
      </c>
      <c r="H56" s="42">
        <v>2.6214286499999999</v>
      </c>
      <c r="I56" s="42">
        <v>2.7432304599999999</v>
      </c>
      <c r="J56" s="42">
        <v>2.7753190700000001</v>
      </c>
      <c r="K56" s="42">
        <v>2.9008018799999999</v>
      </c>
      <c r="L56" s="87">
        <v>2.7930000000000001</v>
      </c>
      <c r="M56" s="48">
        <f>L56/K56-1</f>
        <v>-3.7162786174145701E-2</v>
      </c>
      <c r="N56" s="48">
        <f>L56/H56-1</f>
        <v>6.544955934619856E-2</v>
      </c>
      <c r="O56" s="1"/>
      <c r="P56" s="19">
        <f t="shared" si="13"/>
        <v>11.286422644000002</v>
      </c>
      <c r="Q56" s="19">
        <f t="shared" si="14"/>
        <v>11.040780059999999</v>
      </c>
      <c r="R56" s="48">
        <f t="shared" si="15"/>
        <v>-2.1764432517560328E-2</v>
      </c>
    </row>
    <row r="57" spans="1:18" s="30" customFormat="1">
      <c r="B57" s="17" t="s">
        <v>44</v>
      </c>
      <c r="C57" s="18"/>
      <c r="D57" s="42">
        <v>0.39814250000000001</v>
      </c>
      <c r="E57" s="42">
        <v>0.41646830000000001</v>
      </c>
      <c r="F57" s="42">
        <v>0.46400000000000002</v>
      </c>
      <c r="G57" s="42">
        <v>0.44616205000000003</v>
      </c>
      <c r="H57" s="42">
        <v>0.35910545999999999</v>
      </c>
      <c r="I57" s="42">
        <v>0.37033715</v>
      </c>
      <c r="J57" s="42">
        <v>0.36374260000000003</v>
      </c>
      <c r="K57" s="42">
        <v>0.35984689000000003</v>
      </c>
      <c r="L57" s="87">
        <v>0.39700000000000002</v>
      </c>
      <c r="M57" s="48">
        <f>L57/K57-1</f>
        <v>0.10324699485383904</v>
      </c>
      <c r="N57" s="48">
        <f>L57/H57-1</f>
        <v>0.10552482270807029</v>
      </c>
      <c r="O57" s="1"/>
      <c r="P57" s="19">
        <f t="shared" si="13"/>
        <v>1.7247728500000001</v>
      </c>
      <c r="Q57" s="19">
        <f t="shared" si="14"/>
        <v>1.4530321000000002</v>
      </c>
      <c r="R57" s="48">
        <f t="shared" si="15"/>
        <v>-0.15755161614469981</v>
      </c>
    </row>
    <row r="58" spans="1:18" s="30" customFormat="1">
      <c r="B58" s="17" t="s">
        <v>43</v>
      </c>
      <c r="C58" s="18"/>
      <c r="D58" s="42">
        <v>0.15021879999999999</v>
      </c>
      <c r="E58" s="42">
        <v>0.1503854</v>
      </c>
      <c r="F58" s="42">
        <v>0.154</v>
      </c>
      <c r="G58" s="42">
        <v>0.14991370000000001</v>
      </c>
      <c r="H58" s="42">
        <v>0.15000041000000003</v>
      </c>
      <c r="I58" s="42">
        <v>0.15003085000000002</v>
      </c>
      <c r="J58" s="42">
        <v>0.1499144</v>
      </c>
      <c r="K58" s="42">
        <v>0.14995034000000002</v>
      </c>
      <c r="L58" s="87">
        <v>0.14699999999999999</v>
      </c>
      <c r="M58" s="48">
        <f>L58/K58-1</f>
        <v>-1.9675447218059139E-2</v>
      </c>
      <c r="N58" s="48">
        <f>L58/H58-1</f>
        <v>-2.0002678659345241E-2</v>
      </c>
      <c r="O58" s="1"/>
      <c r="P58" s="19">
        <f t="shared" si="13"/>
        <v>0.60451790000000005</v>
      </c>
      <c r="Q58" s="19">
        <f t="shared" si="14"/>
        <v>0.59989599999999998</v>
      </c>
      <c r="R58" s="48">
        <f t="shared" si="15"/>
        <v>-7.6455965985458008E-3</v>
      </c>
    </row>
    <row r="61" spans="1:18" ht="17.25">
      <c r="A61" s="11"/>
      <c r="B61" s="43" t="s">
        <v>45</v>
      </c>
      <c r="C61" s="43"/>
      <c r="D61" s="12"/>
      <c r="E61" s="12"/>
      <c r="F61" s="12"/>
      <c r="G61" s="12"/>
      <c r="H61" s="12"/>
      <c r="I61" s="12"/>
      <c r="J61" s="12"/>
      <c r="K61" s="43"/>
      <c r="L61" s="43"/>
      <c r="M61" s="95"/>
      <c r="N61" s="95"/>
      <c r="P61" s="12"/>
      <c r="Q61" s="12"/>
    </row>
    <row r="62" spans="1:18" ht="30">
      <c r="B62" s="13" t="s">
        <v>2</v>
      </c>
      <c r="C62" s="14"/>
      <c r="D62" s="15" t="s">
        <v>3</v>
      </c>
      <c r="E62" s="15" t="s">
        <v>4</v>
      </c>
      <c r="F62" s="15" t="s">
        <v>5</v>
      </c>
      <c r="G62" s="15" t="s">
        <v>6</v>
      </c>
      <c r="H62" s="15" t="s">
        <v>7</v>
      </c>
      <c r="I62" s="15" t="s">
        <v>8</v>
      </c>
      <c r="J62" s="15" t="s">
        <v>9</v>
      </c>
      <c r="K62" s="15" t="s">
        <v>10</v>
      </c>
      <c r="L62" s="16" t="s">
        <v>114</v>
      </c>
      <c r="M62" s="96" t="s">
        <v>11</v>
      </c>
      <c r="N62" s="96" t="s">
        <v>12</v>
      </c>
      <c r="P62" s="15" t="s">
        <v>13</v>
      </c>
      <c r="Q62" s="15" t="s">
        <v>14</v>
      </c>
      <c r="R62" s="96" t="s">
        <v>12</v>
      </c>
    </row>
    <row r="63" spans="1:18">
      <c r="B63" s="17" t="s">
        <v>46</v>
      </c>
      <c r="C63" s="19">
        <v>9.0230689089999996E-2</v>
      </c>
      <c r="D63" s="19">
        <v>0</v>
      </c>
      <c r="E63" s="19">
        <v>1.9055799999999998E-3</v>
      </c>
      <c r="F63" s="19">
        <v>0</v>
      </c>
      <c r="G63" s="19">
        <v>0</v>
      </c>
      <c r="H63" s="19">
        <v>0</v>
      </c>
      <c r="I63" s="19">
        <v>1.09443E-3</v>
      </c>
      <c r="J63" s="19">
        <v>3.4457250000000002E-2</v>
      </c>
      <c r="K63" s="19">
        <v>8.4273520000000005E-2</v>
      </c>
      <c r="L63" s="87">
        <v>8.5999999999999993E-2</v>
      </c>
      <c r="M63" s="48">
        <f>L63/K63-1</f>
        <v>2.0486624980183388E-2</v>
      </c>
      <c r="N63" s="48"/>
      <c r="P63" s="19">
        <f t="shared" ref="P63:P73" si="16">SUM(D63:G63)</f>
        <v>1.9055799999999998E-3</v>
      </c>
      <c r="Q63" s="19">
        <f t="shared" ref="Q63:Q73" si="17">SUM(H63:K63)</f>
        <v>0.11982520000000001</v>
      </c>
      <c r="R63" s="48"/>
    </row>
    <row r="64" spans="1:18">
      <c r="B64" s="17" t="s">
        <v>47</v>
      </c>
      <c r="C64" s="19">
        <v>1.1928650118999999</v>
      </c>
      <c r="D64" s="19"/>
      <c r="E64" s="19"/>
      <c r="F64" s="19"/>
      <c r="G64" s="19"/>
      <c r="H64" s="19"/>
      <c r="I64" s="19">
        <v>1.09443E-3</v>
      </c>
      <c r="J64" s="19">
        <v>3.4457250000000002E-2</v>
      </c>
      <c r="K64" s="19">
        <v>8.4273520000000005E-2</v>
      </c>
      <c r="L64" s="87">
        <v>8.5999999999999993E-2</v>
      </c>
      <c r="M64" s="48">
        <f t="shared" ref="M64:M73" si="18">L64/K64-1</f>
        <v>2.0486624980183388E-2</v>
      </c>
      <c r="N64" s="48"/>
      <c r="P64" s="19">
        <f t="shared" si="16"/>
        <v>0</v>
      </c>
      <c r="Q64" s="19">
        <f t="shared" si="17"/>
        <v>0.11982520000000001</v>
      </c>
      <c r="R64" s="48"/>
    </row>
    <row r="65" spans="1:18">
      <c r="B65" s="17" t="s">
        <v>48</v>
      </c>
      <c r="C65" s="19"/>
      <c r="D65" s="19">
        <v>0.29817887000000004</v>
      </c>
      <c r="E65" s="19">
        <v>0.36177767999999988</v>
      </c>
      <c r="F65" s="19">
        <v>0.34232183000000005</v>
      </c>
      <c r="G65" s="19">
        <v>0.31181044000000002</v>
      </c>
      <c r="H65" s="19">
        <v>0.33108891600000001</v>
      </c>
      <c r="I65" s="19">
        <v>0.36377274600000004</v>
      </c>
      <c r="J65" s="19">
        <v>0.42767530500000012</v>
      </c>
      <c r="K65" s="19">
        <v>0.44502683900000001</v>
      </c>
      <c r="L65" s="87">
        <v>0.45800000000000002</v>
      </c>
      <c r="M65" s="48">
        <f t="shared" si="18"/>
        <v>2.9151412596039039E-2</v>
      </c>
      <c r="N65" s="48">
        <f t="shared" ref="N65:N73" si="19">L65/H65-1</f>
        <v>0.38331420312481868</v>
      </c>
      <c r="P65" s="19">
        <f t="shared" si="16"/>
        <v>1.3140888199999998</v>
      </c>
      <c r="Q65" s="19">
        <f t="shared" si="17"/>
        <v>1.5675638060000003</v>
      </c>
      <c r="R65" s="48">
        <f t="shared" ref="R65:R73" si="20">Q65/P65-1</f>
        <v>0.19289029945479674</v>
      </c>
    </row>
    <row r="66" spans="1:18">
      <c r="B66" s="17" t="s">
        <v>47</v>
      </c>
      <c r="C66" s="19"/>
      <c r="D66" s="19"/>
      <c r="E66" s="19"/>
      <c r="F66" s="19"/>
      <c r="G66" s="19"/>
      <c r="H66" s="19"/>
      <c r="I66" s="19">
        <v>8.2526700000000008E-4</v>
      </c>
      <c r="J66" s="19">
        <v>5.1852229E-2</v>
      </c>
      <c r="K66" s="19">
        <v>0.14130264599999998</v>
      </c>
      <c r="L66" s="87">
        <v>0.104</v>
      </c>
      <c r="M66" s="48">
        <f t="shared" si="18"/>
        <v>-0.26399113573570299</v>
      </c>
      <c r="N66" s="48"/>
      <c r="P66" s="19">
        <f t="shared" si="16"/>
        <v>0</v>
      </c>
      <c r="Q66" s="19">
        <f t="shared" si="17"/>
        <v>0.19398014199999997</v>
      </c>
      <c r="R66" s="48"/>
    </row>
    <row r="67" spans="1:18">
      <c r="B67" s="17" t="s">
        <v>49</v>
      </c>
      <c r="C67" s="19"/>
      <c r="D67" s="19">
        <v>2.7447739999999998E-2</v>
      </c>
      <c r="E67" s="19">
        <v>3.4156970000000036E-2</v>
      </c>
      <c r="F67" s="19">
        <v>2.3830229999999994E-2</v>
      </c>
      <c r="G67" s="19">
        <v>2.1843229999999998E-2</v>
      </c>
      <c r="H67" s="19">
        <v>2.8410858999999997E-2</v>
      </c>
      <c r="I67" s="19">
        <v>2.6255124000000043E-2</v>
      </c>
      <c r="J67" s="19">
        <v>2.7593334000000004E-2</v>
      </c>
      <c r="K67" s="19">
        <v>2.7094109999999998E-2</v>
      </c>
      <c r="L67" s="87">
        <v>3.2399999999999998E-2</v>
      </c>
      <c r="M67" s="48">
        <f t="shared" si="18"/>
        <v>0.19583186161125066</v>
      </c>
      <c r="N67" s="48">
        <f t="shared" si="19"/>
        <v>0.1404090245916183</v>
      </c>
      <c r="P67" s="19">
        <f t="shared" si="16"/>
        <v>0.10727817000000003</v>
      </c>
      <c r="Q67" s="19">
        <f t="shared" si="17"/>
        <v>0.10935342700000006</v>
      </c>
      <c r="R67" s="48">
        <f t="shared" si="20"/>
        <v>1.9344634607395106E-2</v>
      </c>
    </row>
    <row r="68" spans="1:18">
      <c r="B68" s="17" t="s">
        <v>20</v>
      </c>
      <c r="C68" s="19"/>
      <c r="D68" s="19">
        <v>6.258569600000001E-2</v>
      </c>
      <c r="E68" s="19">
        <v>7.6769690000000002E-2</v>
      </c>
      <c r="F68" s="19">
        <v>7.8506759999999995E-2</v>
      </c>
      <c r="G68" s="19">
        <v>6.7038239999999943E-2</v>
      </c>
      <c r="H68" s="19">
        <v>7.0519759999999918E-2</v>
      </c>
      <c r="I68" s="19">
        <v>7.7997769999999939E-2</v>
      </c>
      <c r="J68" s="19">
        <v>8.0054999999999904E-2</v>
      </c>
      <c r="K68" s="19">
        <v>7.6769999999999936E-2</v>
      </c>
      <c r="L68" s="87">
        <v>7.6999999999999999E-2</v>
      </c>
      <c r="M68" s="48">
        <f t="shared" si="18"/>
        <v>2.9959619643098456E-3</v>
      </c>
      <c r="N68" s="48">
        <f t="shared" si="19"/>
        <v>9.1892541891805735E-2</v>
      </c>
      <c r="P68" s="19">
        <f t="shared" si="16"/>
        <v>0.28490038600000001</v>
      </c>
      <c r="Q68" s="19">
        <f t="shared" si="17"/>
        <v>0.30534252999999967</v>
      </c>
      <c r="R68" s="48">
        <f t="shared" si="20"/>
        <v>7.1751899978119482E-2</v>
      </c>
    </row>
    <row r="69" spans="1:18">
      <c r="B69" s="37" t="s">
        <v>50</v>
      </c>
      <c r="C69" s="39"/>
      <c r="D69" s="39">
        <v>0.38821230600000006</v>
      </c>
      <c r="E69" s="39">
        <v>0.47460991999999991</v>
      </c>
      <c r="F69" s="39">
        <v>0.44465882000000007</v>
      </c>
      <c r="G69" s="39">
        <v>0.40069190999999993</v>
      </c>
      <c r="H69" s="39">
        <v>0.43001953499999995</v>
      </c>
      <c r="I69" s="39">
        <v>0.46912007</v>
      </c>
      <c r="J69" s="39">
        <v>0.56978088900000001</v>
      </c>
      <c r="K69" s="39">
        <v>0.6331644689999999</v>
      </c>
      <c r="L69" s="90">
        <f>L63+L65+L67+L68</f>
        <v>0.65339999999999998</v>
      </c>
      <c r="M69" s="44">
        <f t="shared" si="18"/>
        <v>3.1959359677840915E-2</v>
      </c>
      <c r="N69" s="44">
        <f t="shared" si="19"/>
        <v>0.51946585403381751</v>
      </c>
      <c r="O69" s="25"/>
      <c r="P69" s="39">
        <f t="shared" si="16"/>
        <v>1.7081729560000001</v>
      </c>
      <c r="Q69" s="39">
        <f t="shared" si="17"/>
        <v>2.1020849629999998</v>
      </c>
      <c r="R69" s="44">
        <f t="shared" si="20"/>
        <v>0.23060428723940052</v>
      </c>
    </row>
    <row r="70" spans="1:18" s="25" customFormat="1">
      <c r="B70" s="37" t="s">
        <v>51</v>
      </c>
      <c r="C70" s="39"/>
      <c r="D70" s="39">
        <v>0.50443000000000005</v>
      </c>
      <c r="E70" s="39">
        <v>0.95117300000000005</v>
      </c>
      <c r="F70" s="39">
        <v>1.02471</v>
      </c>
      <c r="G70" s="39">
        <v>0.82168017599999998</v>
      </c>
      <c r="H70" s="39">
        <v>0.46810774899999996</v>
      </c>
      <c r="I70" s="39">
        <v>0.97618247999999996</v>
      </c>
      <c r="J70" s="39">
        <v>1.1437340410000001</v>
      </c>
      <c r="K70" s="39">
        <v>1.2669999999999999</v>
      </c>
      <c r="L70" s="90">
        <v>0.63200000000000001</v>
      </c>
      <c r="M70" s="44">
        <f t="shared" si="18"/>
        <v>-0.5011838989739541</v>
      </c>
      <c r="N70" s="44">
        <f t="shared" si="19"/>
        <v>0.35011650918002646</v>
      </c>
      <c r="P70" s="39">
        <f t="shared" si="16"/>
        <v>3.3019931759999999</v>
      </c>
      <c r="Q70" s="39">
        <f t="shared" si="17"/>
        <v>3.8550242699999999</v>
      </c>
      <c r="R70" s="44">
        <f t="shared" si="20"/>
        <v>0.16748402086946057</v>
      </c>
    </row>
    <row r="71" spans="1:18">
      <c r="B71" s="17" t="s">
        <v>52</v>
      </c>
      <c r="C71" s="19"/>
      <c r="D71" s="19">
        <v>0.27020499999999997</v>
      </c>
      <c r="E71" s="19">
        <v>0.43433100000000002</v>
      </c>
      <c r="F71" s="19">
        <v>0.595244</v>
      </c>
      <c r="G71" s="19">
        <v>0.51501072000000003</v>
      </c>
      <c r="H71" s="19">
        <v>0.25696794000000001</v>
      </c>
      <c r="I71" s="19">
        <v>0.51873369999999996</v>
      </c>
      <c r="J71" s="19">
        <v>0.64069463000000004</v>
      </c>
      <c r="K71" s="19">
        <v>0.53300000000000003</v>
      </c>
      <c r="L71" s="87">
        <v>0.25900000000000001</v>
      </c>
      <c r="M71" s="48">
        <f t="shared" si="18"/>
        <v>-0.5140712945590995</v>
      </c>
      <c r="N71" s="48">
        <f t="shared" si="19"/>
        <v>7.9078347283323414E-3</v>
      </c>
      <c r="P71" s="19">
        <f t="shared" si="16"/>
        <v>1.8147907200000002</v>
      </c>
      <c r="Q71" s="19">
        <f t="shared" si="17"/>
        <v>1.9493962699999998</v>
      </c>
      <c r="R71" s="48">
        <f t="shared" si="20"/>
        <v>7.4171389855905545E-2</v>
      </c>
    </row>
    <row r="72" spans="1:18">
      <c r="B72" s="17" t="s">
        <v>53</v>
      </c>
      <c r="C72" s="19"/>
      <c r="D72" s="19"/>
      <c r="E72" s="19"/>
      <c r="F72" s="19"/>
      <c r="G72" s="19"/>
      <c r="H72" s="19">
        <v>2.3444799999999999E-3</v>
      </c>
      <c r="I72" s="19">
        <v>4.4882040000000005E-2</v>
      </c>
      <c r="J72" s="19">
        <v>5.8045840000000001E-2</v>
      </c>
      <c r="K72" s="19">
        <v>0.34399999999999997</v>
      </c>
      <c r="L72" s="87">
        <v>0.13</v>
      </c>
      <c r="M72" s="48">
        <f t="shared" si="18"/>
        <v>-0.62209302325581395</v>
      </c>
      <c r="N72" s="48"/>
      <c r="P72" s="19">
        <f t="shared" si="16"/>
        <v>0</v>
      </c>
      <c r="Q72" s="19">
        <f t="shared" si="17"/>
        <v>0.44927235999999998</v>
      </c>
      <c r="R72" s="48"/>
    </row>
    <row r="73" spans="1:18">
      <c r="B73" s="17" t="s">
        <v>54</v>
      </c>
      <c r="C73" s="19"/>
      <c r="D73" s="19">
        <v>0.21473400000000001</v>
      </c>
      <c r="E73" s="19">
        <v>0.48858800000000002</v>
      </c>
      <c r="F73" s="19">
        <v>0.40739599999999998</v>
      </c>
      <c r="G73" s="19">
        <v>0.28331420000000002</v>
      </c>
      <c r="H73" s="19">
        <v>0.19375819000000002</v>
      </c>
      <c r="I73" s="19">
        <v>0.38880630999999999</v>
      </c>
      <c r="J73" s="19">
        <v>0.41813194200000003</v>
      </c>
      <c r="K73" s="19">
        <v>0.36699999999999999</v>
      </c>
      <c r="L73" s="87">
        <v>0.22800000000000001</v>
      </c>
      <c r="M73" s="48">
        <f t="shared" si="18"/>
        <v>-0.37874659400544952</v>
      </c>
      <c r="N73" s="48">
        <f t="shared" si="19"/>
        <v>0.17672445226702416</v>
      </c>
      <c r="P73" s="19">
        <f t="shared" si="16"/>
        <v>1.3940321999999998</v>
      </c>
      <c r="Q73" s="19">
        <f t="shared" si="17"/>
        <v>1.3676964420000002</v>
      </c>
      <c r="R73" s="48">
        <f t="shared" si="20"/>
        <v>-1.8891786000351796E-2</v>
      </c>
    </row>
    <row r="74" spans="1:18">
      <c r="B74" s="45"/>
      <c r="C74" s="18"/>
      <c r="D74" s="46"/>
      <c r="E74" s="46"/>
      <c r="F74" s="46"/>
      <c r="G74" s="46"/>
      <c r="H74" s="46"/>
      <c r="I74" s="46"/>
      <c r="J74" s="46"/>
      <c r="K74" s="46"/>
      <c r="L74" s="46"/>
      <c r="M74" s="101"/>
      <c r="N74" s="101"/>
      <c r="O74" s="46"/>
      <c r="P74" s="46"/>
    </row>
    <row r="75" spans="1:18">
      <c r="B75" s="35" t="s">
        <v>117</v>
      </c>
      <c r="D75" s="31"/>
      <c r="E75" s="32"/>
      <c r="F75" s="32"/>
      <c r="G75" s="32"/>
      <c r="H75" s="32"/>
      <c r="I75" s="32"/>
      <c r="J75" s="32"/>
      <c r="K75" s="115"/>
      <c r="L75" s="115"/>
      <c r="M75" s="99"/>
      <c r="N75" s="99"/>
      <c r="P75" s="32"/>
    </row>
    <row r="76" spans="1:18">
      <c r="B76" s="35"/>
      <c r="D76" s="31"/>
      <c r="E76" s="32"/>
      <c r="F76" s="32"/>
      <c r="G76" s="32"/>
      <c r="H76" s="32"/>
      <c r="I76" s="32"/>
      <c r="J76" s="32"/>
      <c r="K76" s="115"/>
      <c r="L76" s="115"/>
      <c r="M76" s="99"/>
      <c r="N76" s="99"/>
      <c r="P76" s="32"/>
    </row>
    <row r="77" spans="1:18">
      <c r="B77" s="45"/>
      <c r="C77" s="18"/>
      <c r="D77" s="46"/>
      <c r="E77" s="46"/>
      <c r="F77" s="46"/>
      <c r="G77" s="46"/>
      <c r="H77" s="46"/>
      <c r="I77" s="46"/>
      <c r="J77" s="46"/>
      <c r="K77" s="46"/>
      <c r="L77" s="46"/>
      <c r="M77" s="101"/>
      <c r="N77" s="101"/>
      <c r="O77" s="46"/>
      <c r="P77" s="46"/>
    </row>
    <row r="78" spans="1:18">
      <c r="A78" s="11"/>
      <c r="B78" s="38" t="s">
        <v>55</v>
      </c>
      <c r="C78" s="18"/>
      <c r="D78" s="46"/>
      <c r="E78" s="46"/>
      <c r="F78" s="46"/>
      <c r="G78" s="46"/>
      <c r="H78" s="46"/>
      <c r="I78" s="46"/>
      <c r="J78" s="46"/>
      <c r="K78" s="46"/>
      <c r="L78" s="46"/>
      <c r="M78" s="101"/>
      <c r="N78" s="101"/>
      <c r="O78" s="46"/>
      <c r="P78" s="46"/>
    </row>
    <row r="79" spans="1:18" ht="17.25">
      <c r="B79" s="47" t="s">
        <v>56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95"/>
      <c r="N79" s="95"/>
      <c r="P79" s="12"/>
    </row>
    <row r="80" spans="1:18" ht="30">
      <c r="B80" s="13" t="s">
        <v>2</v>
      </c>
      <c r="C80" s="14"/>
      <c r="D80" s="15" t="s">
        <v>3</v>
      </c>
      <c r="E80" s="15" t="s">
        <v>4</v>
      </c>
      <c r="F80" s="15" t="s">
        <v>5</v>
      </c>
      <c r="G80" s="15" t="s">
        <v>6</v>
      </c>
      <c r="H80" s="15" t="s">
        <v>7</v>
      </c>
      <c r="I80" s="15" t="s">
        <v>8</v>
      </c>
      <c r="J80" s="15" t="s">
        <v>9</v>
      </c>
      <c r="K80" s="15" t="s">
        <v>10</v>
      </c>
      <c r="L80" s="16" t="s">
        <v>114</v>
      </c>
      <c r="M80" s="96" t="s">
        <v>11</v>
      </c>
      <c r="N80" s="96" t="s">
        <v>12</v>
      </c>
      <c r="P80" s="15" t="s">
        <v>13</v>
      </c>
      <c r="Q80" s="15" t="s">
        <v>14</v>
      </c>
      <c r="R80" s="96" t="s">
        <v>12</v>
      </c>
    </row>
    <row r="81" spans="1:20" s="30" customFormat="1">
      <c r="B81" s="17" t="s">
        <v>31</v>
      </c>
      <c r="C81" s="18"/>
      <c r="D81" s="19">
        <v>0.24526955931791999</v>
      </c>
      <c r="E81" s="19">
        <v>0.25676524528055994</v>
      </c>
      <c r="F81" s="19">
        <v>0.23763830483032</v>
      </c>
      <c r="G81" s="19">
        <v>0.22830320762640002</v>
      </c>
      <c r="H81" s="19">
        <v>0.27478381835519999</v>
      </c>
      <c r="I81" s="19">
        <v>0.26792644006800004</v>
      </c>
      <c r="J81" s="19">
        <v>0.27511967468160003</v>
      </c>
      <c r="K81" s="19">
        <v>0.24510037403783994</v>
      </c>
      <c r="L81" s="87">
        <v>0.251</v>
      </c>
      <c r="M81" s="48">
        <f t="shared" ref="M81:M84" si="21">L81/K81-1</f>
        <v>2.40702446306722E-2</v>
      </c>
      <c r="N81" s="48">
        <f t="shared" ref="N81:N84" si="22">L81/H81-1</f>
        <v>-8.6554654118881857E-2</v>
      </c>
      <c r="P81" s="19">
        <f t="shared" ref="P81:P84" si="23">SUM(D81:G81)</f>
        <v>0.96797631705519993</v>
      </c>
      <c r="Q81" s="19">
        <f t="shared" ref="Q81:Q84" si="24">SUM(H81:K81)</f>
        <v>1.0629303071426399</v>
      </c>
      <c r="R81" s="48">
        <f t="shared" ref="R81:R84" si="25">Q81/P81-1</f>
        <v>9.8095364953050934E-2</v>
      </c>
      <c r="T81" s="49"/>
    </row>
    <row r="82" spans="1:20" s="30" customFormat="1">
      <c r="B82" s="17" t="s">
        <v>32</v>
      </c>
      <c r="C82" s="18"/>
      <c r="D82" s="19">
        <v>0.10547154783879999</v>
      </c>
      <c r="E82" s="19">
        <v>0.12760794374968795</v>
      </c>
      <c r="F82" s="19">
        <v>0.10856564402023994</v>
      </c>
      <c r="G82" s="19">
        <v>0.10334396549096003</v>
      </c>
      <c r="H82" s="19">
        <v>0.11656563811200001</v>
      </c>
      <c r="I82" s="19">
        <v>0.110307622824</v>
      </c>
      <c r="J82" s="19">
        <v>0.11073926858400002</v>
      </c>
      <c r="K82" s="19">
        <v>0.12448741721599998</v>
      </c>
      <c r="L82" s="87">
        <v>0.13100000000000001</v>
      </c>
      <c r="M82" s="48">
        <v>5.6000000000000001E-2</v>
      </c>
      <c r="N82" s="48">
        <f t="shared" si="22"/>
        <v>0.12383033389420484</v>
      </c>
      <c r="P82" s="19">
        <f t="shared" si="23"/>
        <v>0.44498910109968792</v>
      </c>
      <c r="Q82" s="19">
        <f t="shared" si="24"/>
        <v>0.46209994673600002</v>
      </c>
      <c r="R82" s="48">
        <f t="shared" si="25"/>
        <v>3.8452280278385764E-2</v>
      </c>
      <c r="T82" s="49"/>
    </row>
    <row r="83" spans="1:20" s="30" customFormat="1">
      <c r="B83" s="17" t="s">
        <v>33</v>
      </c>
      <c r="C83" s="18"/>
      <c r="D83" s="19">
        <v>8.2433088527999993E-2</v>
      </c>
      <c r="E83" s="19">
        <v>0.10191940084800001</v>
      </c>
      <c r="F83" s="19">
        <v>6.8586739136000011E-2</v>
      </c>
      <c r="G83" s="19">
        <v>7.3313167775999999E-2</v>
      </c>
      <c r="H83" s="19">
        <v>8.2916265599999997E-2</v>
      </c>
      <c r="I83" s="19">
        <v>5.0637508992000001E-2</v>
      </c>
      <c r="J83" s="19">
        <v>6.4940895028800016E-2</v>
      </c>
      <c r="K83" s="19">
        <v>7.9562868121263994E-2</v>
      </c>
      <c r="L83" s="87">
        <v>7.3999999999999996E-2</v>
      </c>
      <c r="M83" s="48">
        <v>-7.4999999999999997E-2</v>
      </c>
      <c r="N83" s="48">
        <v>-0.108</v>
      </c>
      <c r="P83" s="19">
        <f t="shared" si="23"/>
        <v>0.32625239628800001</v>
      </c>
      <c r="Q83" s="19">
        <f t="shared" si="24"/>
        <v>0.27805753774206399</v>
      </c>
      <c r="R83" s="48">
        <f t="shared" si="25"/>
        <v>-0.14772261934098385</v>
      </c>
      <c r="T83" s="49"/>
    </row>
    <row r="84" spans="1:20" s="40" customFormat="1" ht="17.25">
      <c r="B84" s="37" t="s">
        <v>57</v>
      </c>
      <c r="C84" s="38"/>
      <c r="D84" s="39">
        <v>0.43317419568472004</v>
      </c>
      <c r="E84" s="39">
        <v>0.48629258987824792</v>
      </c>
      <c r="F84" s="39">
        <v>0.41479068798655994</v>
      </c>
      <c r="G84" s="39">
        <v>0.40496034089336008</v>
      </c>
      <c r="H84" s="39">
        <v>0.47426572206719991</v>
      </c>
      <c r="I84" s="39">
        <v>0.42887157188400005</v>
      </c>
      <c r="J84" s="39">
        <v>0.45079983829440007</v>
      </c>
      <c r="K84" s="39">
        <v>0.44915065937510396</v>
      </c>
      <c r="L84" s="90">
        <f>L81+L82+L83</f>
        <v>0.45600000000000002</v>
      </c>
      <c r="M84" s="44">
        <f t="shared" si="21"/>
        <v>1.5249539284714508E-2</v>
      </c>
      <c r="N84" s="44">
        <f t="shared" si="22"/>
        <v>-3.8513688038815941E-2</v>
      </c>
      <c r="O84" s="4"/>
      <c r="P84" s="39">
        <f t="shared" si="23"/>
        <v>1.7392178144428878</v>
      </c>
      <c r="Q84" s="39">
        <f t="shared" si="24"/>
        <v>1.803087791620704</v>
      </c>
      <c r="R84" s="44">
        <f t="shared" si="25"/>
        <v>3.6723391772683245E-2</v>
      </c>
      <c r="T84" s="49"/>
    </row>
    <row r="85" spans="1:20">
      <c r="B85" s="45"/>
      <c r="C85" s="18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101"/>
      <c r="O85" s="46"/>
      <c r="P85" s="46"/>
      <c r="Q85" s="46"/>
    </row>
    <row r="86" spans="1:20">
      <c r="B86" s="35" t="s">
        <v>106</v>
      </c>
      <c r="C86" s="18"/>
      <c r="D86" s="46"/>
      <c r="E86" s="46"/>
      <c r="F86" s="46"/>
      <c r="G86" s="46"/>
      <c r="H86" s="46"/>
      <c r="I86" s="46"/>
      <c r="J86" s="46"/>
      <c r="K86" s="46"/>
      <c r="L86" s="46"/>
      <c r="M86" s="101"/>
      <c r="N86" s="101"/>
      <c r="O86" s="46"/>
      <c r="P86" s="46"/>
      <c r="Q86" s="46"/>
    </row>
    <row r="87" spans="1:20">
      <c r="B87" s="35" t="s">
        <v>119</v>
      </c>
      <c r="C87" s="18"/>
      <c r="D87" s="46"/>
      <c r="E87" s="46"/>
      <c r="F87" s="46"/>
      <c r="G87" s="46"/>
      <c r="H87" s="46"/>
      <c r="I87" s="46"/>
      <c r="J87" s="46"/>
      <c r="K87" s="46"/>
      <c r="L87" s="46"/>
      <c r="M87" s="101"/>
      <c r="N87" s="101"/>
      <c r="O87" s="46"/>
      <c r="P87" s="46"/>
      <c r="Q87" s="46"/>
    </row>
    <row r="88" spans="1:20">
      <c r="B88" s="45"/>
      <c r="C88" s="18"/>
      <c r="D88" s="46"/>
      <c r="E88" s="46"/>
      <c r="F88" s="46"/>
      <c r="G88" s="46"/>
      <c r="H88" s="46"/>
      <c r="I88" s="46"/>
      <c r="J88" s="46"/>
      <c r="K88" s="46"/>
      <c r="L88" s="46"/>
      <c r="M88" s="101"/>
      <c r="N88" s="101"/>
      <c r="O88" s="46"/>
      <c r="P88" s="46"/>
      <c r="Q88" s="46"/>
    </row>
    <row r="89" spans="1:20">
      <c r="B89" s="45"/>
      <c r="C89" s="18"/>
      <c r="D89" s="46"/>
      <c r="E89" s="46"/>
      <c r="F89" s="46"/>
      <c r="G89" s="46"/>
      <c r="H89" s="46"/>
      <c r="I89" s="46"/>
      <c r="J89" s="46"/>
      <c r="K89" s="46"/>
      <c r="L89" s="46"/>
      <c r="M89" s="101"/>
      <c r="N89" s="101"/>
      <c r="O89" s="46"/>
      <c r="P89" s="46"/>
      <c r="Q89" s="46"/>
    </row>
    <row r="90" spans="1:20">
      <c r="B90" s="38" t="s">
        <v>58</v>
      </c>
      <c r="C90" s="18"/>
      <c r="D90" s="46"/>
      <c r="E90" s="46"/>
      <c r="F90" s="46"/>
      <c r="G90" s="46"/>
      <c r="H90" s="46"/>
      <c r="I90" s="46"/>
      <c r="J90" s="46"/>
      <c r="K90" s="46"/>
      <c r="L90" s="46"/>
      <c r="M90" s="101"/>
      <c r="N90" s="101"/>
      <c r="O90" s="46"/>
      <c r="P90" s="46"/>
      <c r="Q90" s="46"/>
    </row>
    <row r="91" spans="1:20" ht="30">
      <c r="B91" s="13" t="s">
        <v>2</v>
      </c>
      <c r="C91" s="14"/>
      <c r="D91" s="15" t="s">
        <v>3</v>
      </c>
      <c r="E91" s="15" t="s">
        <v>4</v>
      </c>
      <c r="F91" s="15" t="s">
        <v>5</v>
      </c>
      <c r="G91" s="15" t="s">
        <v>6</v>
      </c>
      <c r="H91" s="15" t="s">
        <v>7</v>
      </c>
      <c r="I91" s="15" t="s">
        <v>8</v>
      </c>
      <c r="J91" s="15" t="s">
        <v>9</v>
      </c>
      <c r="K91" s="15" t="s">
        <v>10</v>
      </c>
      <c r="L91" s="16" t="s">
        <v>114</v>
      </c>
      <c r="M91" s="96" t="s">
        <v>11</v>
      </c>
      <c r="N91" s="96" t="s">
        <v>12</v>
      </c>
      <c r="P91" s="15" t="s">
        <v>13</v>
      </c>
      <c r="Q91" s="15" t="s">
        <v>14</v>
      </c>
      <c r="R91" s="96" t="s">
        <v>12</v>
      </c>
    </row>
    <row r="92" spans="1:20">
      <c r="B92" s="17" t="s">
        <v>59</v>
      </c>
      <c r="C92" s="50"/>
      <c r="D92" s="19">
        <v>0.111716489</v>
      </c>
      <c r="E92" s="19">
        <v>8.7355980999999999E-2</v>
      </c>
      <c r="F92" s="19">
        <v>6.8210000000000007E-2</v>
      </c>
      <c r="G92" s="19">
        <v>2.4259999999999997E-2</v>
      </c>
      <c r="H92" s="19">
        <v>7.3075663999999999E-2</v>
      </c>
      <c r="I92" s="19">
        <v>9.4027999999999987E-2</v>
      </c>
      <c r="J92" s="19">
        <v>9.2172000000000004E-2</v>
      </c>
      <c r="K92" s="19">
        <v>9.0009000000000006E-2</v>
      </c>
      <c r="L92" s="87">
        <v>0.1</v>
      </c>
      <c r="M92" s="48">
        <f t="shared" ref="M92" si="26">L92/K92-1</f>
        <v>0.11100001111000002</v>
      </c>
      <c r="N92" s="48">
        <f t="shared" ref="N92" si="27">L92/H92-1</f>
        <v>0.36844463021232365</v>
      </c>
      <c r="O92" s="30"/>
      <c r="P92" s="19">
        <f t="shared" ref="P92" si="28">SUM(D92:G92)</f>
        <v>0.29154247</v>
      </c>
      <c r="Q92" s="19">
        <f t="shared" ref="Q92" si="29">SUM(H92:K92)</f>
        <v>0.34928466400000002</v>
      </c>
      <c r="R92" s="48">
        <f t="shared" ref="R92" si="30">Q92/P92-1</f>
        <v>0.19805757288123416</v>
      </c>
    </row>
    <row r="93" spans="1:20">
      <c r="B93" s="51"/>
      <c r="C93" s="50"/>
      <c r="D93" s="3"/>
      <c r="E93" s="52"/>
      <c r="F93" s="52"/>
      <c r="G93" s="52"/>
      <c r="H93" s="52"/>
      <c r="I93" s="52"/>
      <c r="J93" s="52"/>
      <c r="K93" s="52"/>
      <c r="L93" s="52"/>
      <c r="M93" s="102"/>
      <c r="N93" s="102"/>
      <c r="P93" s="52"/>
    </row>
    <row r="94" spans="1:20">
      <c r="B94" s="53"/>
      <c r="C94" s="50"/>
      <c r="D94" s="3"/>
      <c r="E94" s="52"/>
      <c r="F94" s="52"/>
      <c r="G94" s="52"/>
      <c r="H94" s="52"/>
      <c r="I94" s="52"/>
      <c r="J94" s="52"/>
      <c r="K94" s="52"/>
      <c r="L94" s="52"/>
      <c r="M94" s="102"/>
      <c r="N94" s="102"/>
      <c r="P94" s="52"/>
    </row>
    <row r="95" spans="1:20">
      <c r="A95" s="11"/>
      <c r="B95" s="54" t="s">
        <v>60</v>
      </c>
      <c r="C95" s="50"/>
      <c r="D95" s="3"/>
      <c r="E95" s="52"/>
      <c r="F95" s="52"/>
      <c r="G95" s="52"/>
      <c r="H95" s="52"/>
      <c r="I95" s="52"/>
      <c r="J95" s="52"/>
      <c r="K95" s="52"/>
      <c r="L95" s="52"/>
      <c r="M95" s="102"/>
      <c r="N95" s="102"/>
      <c r="P95" s="52"/>
    </row>
    <row r="96" spans="1:20" ht="17.25">
      <c r="B96" s="55" t="s">
        <v>61</v>
      </c>
      <c r="C96" s="50"/>
      <c r="D96" s="3"/>
      <c r="E96" s="52"/>
      <c r="F96" s="52"/>
      <c r="G96" s="52"/>
      <c r="H96" s="52"/>
      <c r="I96" s="52"/>
      <c r="J96" s="52"/>
      <c r="K96" s="52"/>
      <c r="L96" s="52"/>
      <c r="M96" s="102"/>
      <c r="N96" s="102"/>
      <c r="P96" s="52"/>
    </row>
    <row r="97" spans="1:20" ht="30">
      <c r="B97" s="13" t="s">
        <v>2</v>
      </c>
      <c r="C97" s="14"/>
      <c r="D97" s="15" t="s">
        <v>3</v>
      </c>
      <c r="E97" s="15" t="s">
        <v>4</v>
      </c>
      <c r="F97" s="15" t="s">
        <v>5</v>
      </c>
      <c r="G97" s="15" t="s">
        <v>6</v>
      </c>
      <c r="H97" s="15" t="s">
        <v>7</v>
      </c>
      <c r="I97" s="15" t="s">
        <v>8</v>
      </c>
      <c r="J97" s="15" t="s">
        <v>9</v>
      </c>
      <c r="K97" s="15" t="s">
        <v>10</v>
      </c>
      <c r="L97" s="16" t="s">
        <v>114</v>
      </c>
      <c r="M97" s="96" t="s">
        <v>11</v>
      </c>
      <c r="N97" s="96" t="s">
        <v>12</v>
      </c>
      <c r="P97" s="15" t="s">
        <v>13</v>
      </c>
      <c r="Q97" s="15" t="s">
        <v>14</v>
      </c>
      <c r="R97" s="96" t="s">
        <v>12</v>
      </c>
    </row>
    <row r="98" spans="1:20" s="30" customFormat="1">
      <c r="B98" s="17" t="s">
        <v>31</v>
      </c>
      <c r="C98" s="18"/>
      <c r="D98" s="19">
        <v>0.26801597700000185</v>
      </c>
      <c r="E98" s="19">
        <v>0.25167183399999998</v>
      </c>
      <c r="F98" s="19">
        <v>0.17958508000000001</v>
      </c>
      <c r="G98" s="19">
        <v>0.11967580599999998</v>
      </c>
      <c r="H98" s="19">
        <v>0.13421161699999998</v>
      </c>
      <c r="I98" s="19">
        <v>0.12845765499999995</v>
      </c>
      <c r="J98" s="19">
        <v>0.14625333599999993</v>
      </c>
      <c r="K98" s="19">
        <v>0.20436816300000002</v>
      </c>
      <c r="L98" s="87">
        <v>0.16700000000000001</v>
      </c>
      <c r="M98" s="48">
        <f t="shared" ref="M98:M104" si="31">L98/K98-1</f>
        <v>-0.18284728135467954</v>
      </c>
      <c r="N98" s="48">
        <f t="shared" ref="N98:N104" si="32">L98/H98-1</f>
        <v>0.2443036134494978</v>
      </c>
      <c r="P98" s="19">
        <f t="shared" ref="P98:P104" si="33">SUM(D98:G98)</f>
        <v>0.81894869700000184</v>
      </c>
      <c r="Q98" s="19">
        <f t="shared" ref="Q98:Q104" si="34">SUM(H98:K98)</f>
        <v>0.61329077099999985</v>
      </c>
      <c r="R98" s="48">
        <f t="shared" ref="R98:R104" si="35">Q98/P98-1</f>
        <v>-0.25112430943888731</v>
      </c>
    </row>
    <row r="99" spans="1:20" s="30" customFormat="1">
      <c r="B99" s="17" t="s">
        <v>32</v>
      </c>
      <c r="C99" s="18"/>
      <c r="D99" s="19">
        <v>2.6970035000000003E-2</v>
      </c>
      <c r="E99" s="19">
        <v>1.7176409999999996E-2</v>
      </c>
      <c r="F99" s="19">
        <v>2.0988507999999996E-2</v>
      </c>
      <c r="G99" s="19">
        <v>1.7673804000000001E-2</v>
      </c>
      <c r="H99" s="19">
        <v>1.7216739000000002E-2</v>
      </c>
      <c r="I99" s="19">
        <v>2.0867691000000001E-2</v>
      </c>
      <c r="J99" s="19">
        <v>1.4021409000000006E-2</v>
      </c>
      <c r="K99" s="19">
        <v>1.6649529E-2</v>
      </c>
      <c r="L99" s="87">
        <v>1.9E-2</v>
      </c>
      <c r="M99" s="48">
        <f t="shared" si="31"/>
        <v>0.14117342298391744</v>
      </c>
      <c r="N99" s="48">
        <f t="shared" si="32"/>
        <v>0.10357716406109185</v>
      </c>
      <c r="P99" s="19">
        <f t="shared" si="33"/>
        <v>8.2808756999999997E-2</v>
      </c>
      <c r="Q99" s="19">
        <f t="shared" si="34"/>
        <v>6.8755368000000011E-2</v>
      </c>
      <c r="R99" s="48">
        <f t="shared" si="35"/>
        <v>-0.16970897172143262</v>
      </c>
    </row>
    <row r="100" spans="1:20" s="30" customFormat="1">
      <c r="B100" s="17" t="s">
        <v>62</v>
      </c>
      <c r="C100" s="18"/>
      <c r="D100" s="19">
        <v>9.4019611000000003E-2</v>
      </c>
      <c r="E100" s="19">
        <v>9.8207999000000004E-2</v>
      </c>
      <c r="F100" s="19">
        <v>7.5436358999999995E-2</v>
      </c>
      <c r="G100" s="19">
        <v>8.7551536999999999E-2</v>
      </c>
      <c r="H100" s="19">
        <v>9.2161292000000006E-2</v>
      </c>
      <c r="I100" s="19">
        <v>0.10538141400000001</v>
      </c>
      <c r="J100" s="19">
        <v>8.0290765000000014E-2</v>
      </c>
      <c r="K100" s="19">
        <v>8.6391426000000007E-2</v>
      </c>
      <c r="L100" s="87">
        <v>0.09</v>
      </c>
      <c r="M100" s="48">
        <f t="shared" si="31"/>
        <v>4.1770047874889693E-2</v>
      </c>
      <c r="N100" s="48">
        <f t="shared" si="32"/>
        <v>-2.3451190332705041E-2</v>
      </c>
      <c r="P100" s="19">
        <f t="shared" si="33"/>
        <v>0.35521550600000001</v>
      </c>
      <c r="Q100" s="19">
        <f t="shared" si="34"/>
        <v>0.36422489699999999</v>
      </c>
      <c r="R100" s="48">
        <f t="shared" si="35"/>
        <v>2.5363169253090012E-2</v>
      </c>
    </row>
    <row r="101" spans="1:20" s="56" customFormat="1">
      <c r="B101" s="37" t="s">
        <v>63</v>
      </c>
      <c r="C101" s="38"/>
      <c r="D101" s="39">
        <v>0.38900562300000185</v>
      </c>
      <c r="E101" s="39">
        <v>0.367056243</v>
      </c>
      <c r="F101" s="39">
        <v>0.27600994700000003</v>
      </c>
      <c r="G101" s="39">
        <v>0.22490114699999997</v>
      </c>
      <c r="H101" s="39">
        <v>0.24358964799999999</v>
      </c>
      <c r="I101" s="39">
        <v>0.25470675999999998</v>
      </c>
      <c r="J101" s="39">
        <v>0.24056550999999995</v>
      </c>
      <c r="K101" s="39">
        <v>0.30740911800000004</v>
      </c>
      <c r="L101" s="90">
        <f>SUM(L98:L100)</f>
        <v>0.27600000000000002</v>
      </c>
      <c r="M101" s="44">
        <f t="shared" si="31"/>
        <v>-0.10217367072371619</v>
      </c>
      <c r="N101" s="44">
        <f t="shared" si="32"/>
        <v>0.13305307621282836</v>
      </c>
      <c r="O101" s="25"/>
      <c r="P101" s="39">
        <f t="shared" si="33"/>
        <v>1.2569729600000017</v>
      </c>
      <c r="Q101" s="39">
        <f t="shared" si="34"/>
        <v>1.0462710359999998</v>
      </c>
      <c r="R101" s="44">
        <f t="shared" si="35"/>
        <v>-0.1676264571355629</v>
      </c>
    </row>
    <row r="102" spans="1:20">
      <c r="B102" s="17" t="s">
        <v>64</v>
      </c>
      <c r="C102" s="18"/>
      <c r="D102" s="19">
        <v>1.5410923000000002E-2</v>
      </c>
      <c r="E102" s="19">
        <v>1.5296100999999999E-2</v>
      </c>
      <c r="F102" s="19">
        <v>1.3599110000000008E-2</v>
      </c>
      <c r="G102" s="19">
        <v>1.7805662999999999E-2</v>
      </c>
      <c r="H102" s="19">
        <v>1.8537787999999993E-2</v>
      </c>
      <c r="I102" s="19">
        <v>1.9328998999999996E-2</v>
      </c>
      <c r="J102" s="19">
        <v>1.9080687999999995E-2</v>
      </c>
      <c r="K102" s="19">
        <v>2.1547256000000004E-2</v>
      </c>
      <c r="L102" s="87">
        <v>0.02</v>
      </c>
      <c r="M102" s="48">
        <f t="shared" si="31"/>
        <v>-7.1807565659404826E-2</v>
      </c>
      <c r="N102" s="48">
        <f t="shared" si="32"/>
        <v>7.8877371992818635E-2</v>
      </c>
      <c r="O102" s="30"/>
      <c r="P102" s="19">
        <f t="shared" si="33"/>
        <v>6.211179700000001E-2</v>
      </c>
      <c r="Q102" s="19">
        <f t="shared" si="34"/>
        <v>7.8494730999999984E-2</v>
      </c>
      <c r="R102" s="48">
        <f t="shared" si="35"/>
        <v>0.26376525541516638</v>
      </c>
    </row>
    <row r="103" spans="1:20">
      <c r="B103" s="17" t="s">
        <v>59</v>
      </c>
      <c r="C103" s="18"/>
      <c r="D103" s="19">
        <v>0.18000460200000001</v>
      </c>
      <c r="E103" s="19">
        <v>0.17271686999999991</v>
      </c>
      <c r="F103" s="19">
        <v>0.14084125900000008</v>
      </c>
      <c r="G103" s="19">
        <v>0.13846906599999995</v>
      </c>
      <c r="H103" s="19">
        <v>0.15072417100000154</v>
      </c>
      <c r="I103" s="19">
        <v>0.14093032799999991</v>
      </c>
      <c r="J103" s="19">
        <v>0.13829514192400014</v>
      </c>
      <c r="K103" s="19">
        <v>0.15153673399999998</v>
      </c>
      <c r="L103" s="87">
        <v>0.17599999999999999</v>
      </c>
      <c r="M103" s="48">
        <f t="shared" si="31"/>
        <v>0.16143456015094015</v>
      </c>
      <c r="N103" s="48">
        <f t="shared" si="32"/>
        <v>0.16769592317079773</v>
      </c>
      <c r="O103" s="30"/>
      <c r="P103" s="19">
        <f t="shared" si="33"/>
        <v>0.63203179700000001</v>
      </c>
      <c r="Q103" s="19">
        <f t="shared" si="34"/>
        <v>0.58148637492400157</v>
      </c>
      <c r="R103" s="48">
        <f t="shared" si="35"/>
        <v>-7.9972910090785221E-2</v>
      </c>
    </row>
    <row r="104" spans="1:20" s="25" customFormat="1" ht="30">
      <c r="B104" s="37" t="s">
        <v>65</v>
      </c>
      <c r="C104" s="18"/>
      <c r="D104" s="39">
        <v>0.58442114800000189</v>
      </c>
      <c r="E104" s="39">
        <v>0.55506921399999998</v>
      </c>
      <c r="F104" s="39">
        <v>0.43045031600000011</v>
      </c>
      <c r="G104" s="39">
        <v>0.38117587599999991</v>
      </c>
      <c r="H104" s="39">
        <v>0.41285160700000156</v>
      </c>
      <c r="I104" s="39">
        <v>0.41496608699999993</v>
      </c>
      <c r="J104" s="39">
        <v>0.3979413399240001</v>
      </c>
      <c r="K104" s="39">
        <v>0.480493108</v>
      </c>
      <c r="L104" s="90">
        <f>L101+L102+L103</f>
        <v>0.47200000000000003</v>
      </c>
      <c r="M104" s="44">
        <f t="shared" si="31"/>
        <v>-1.7675816486424911E-2</v>
      </c>
      <c r="N104" s="44">
        <f t="shared" si="32"/>
        <v>0.1432679248357589</v>
      </c>
      <c r="O104" s="4"/>
      <c r="P104" s="39">
        <f t="shared" si="33"/>
        <v>1.9511165540000019</v>
      </c>
      <c r="Q104" s="39">
        <f t="shared" si="34"/>
        <v>1.7062521419240015</v>
      </c>
      <c r="R104" s="44">
        <f t="shared" si="35"/>
        <v>-0.12549963331201386</v>
      </c>
    </row>
    <row r="106" spans="1:20" ht="29.25" customHeight="1">
      <c r="B106" s="119" t="s">
        <v>103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1:20">
      <c r="B107" s="35"/>
      <c r="C107" s="18"/>
      <c r="D107" s="46"/>
      <c r="E107" s="46"/>
      <c r="F107" s="46"/>
      <c r="G107" s="46"/>
      <c r="H107" s="46"/>
      <c r="I107" s="46"/>
      <c r="J107" s="46"/>
      <c r="K107" s="46"/>
      <c r="L107" s="46"/>
      <c r="M107" s="101"/>
      <c r="N107" s="101"/>
      <c r="O107" s="46"/>
      <c r="P107" s="46"/>
    </row>
    <row r="109" spans="1:20" ht="15.75">
      <c r="B109" s="57" t="s">
        <v>66</v>
      </c>
      <c r="C109" s="57"/>
      <c r="D109" s="58"/>
      <c r="E109" s="58"/>
      <c r="F109" s="58"/>
      <c r="G109" s="58"/>
      <c r="H109" s="58"/>
      <c r="I109" s="58"/>
      <c r="J109" s="58"/>
      <c r="K109" s="57"/>
      <c r="L109" s="57"/>
      <c r="M109" s="103"/>
      <c r="N109" s="103"/>
      <c r="O109" s="58"/>
      <c r="P109" s="58"/>
      <c r="Q109" s="9"/>
      <c r="R109" s="111"/>
      <c r="S109" s="59"/>
      <c r="T109" s="59"/>
    </row>
    <row r="110" spans="1:20">
      <c r="B110" s="60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104"/>
      <c r="N110" s="104"/>
      <c r="P110" s="43"/>
    </row>
    <row r="111" spans="1:20">
      <c r="A111" s="11"/>
      <c r="B111" s="61" t="s">
        <v>67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105"/>
      <c r="N111" s="105"/>
      <c r="P111" s="62"/>
    </row>
    <row r="112" spans="1:20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105"/>
      <c r="N112" s="105"/>
      <c r="P112" s="62"/>
    </row>
    <row r="113" spans="1:20">
      <c r="B113" s="63" t="s">
        <v>68</v>
      </c>
      <c r="C113" s="62"/>
      <c r="D113" s="64"/>
      <c r="E113" s="64"/>
      <c r="F113" s="64"/>
      <c r="G113" s="64"/>
      <c r="H113" s="64"/>
      <c r="I113" s="64"/>
      <c r="J113" s="64"/>
      <c r="K113" s="62"/>
      <c r="L113" s="62"/>
      <c r="M113" s="106"/>
      <c r="N113" s="106"/>
      <c r="P113" s="64"/>
    </row>
    <row r="114" spans="1:20" ht="30">
      <c r="B114" s="15" t="s">
        <v>69</v>
      </c>
      <c r="C114" s="50"/>
      <c r="D114" s="15" t="s">
        <v>3</v>
      </c>
      <c r="E114" s="15" t="s">
        <v>4</v>
      </c>
      <c r="F114" s="15" t="s">
        <v>5</v>
      </c>
      <c r="G114" s="15" t="s">
        <v>6</v>
      </c>
      <c r="H114" s="15" t="s">
        <v>7</v>
      </c>
      <c r="I114" s="15" t="s">
        <v>8</v>
      </c>
      <c r="J114" s="15" t="s">
        <v>9</v>
      </c>
      <c r="K114" s="15" t="s">
        <v>10</v>
      </c>
      <c r="L114" s="16" t="s">
        <v>114</v>
      </c>
      <c r="M114" s="96" t="s">
        <v>11</v>
      </c>
      <c r="N114" s="96" t="s">
        <v>12</v>
      </c>
      <c r="P114" s="15" t="s">
        <v>13</v>
      </c>
      <c r="Q114" s="15" t="s">
        <v>14</v>
      </c>
      <c r="R114" s="96" t="s">
        <v>12</v>
      </c>
    </row>
    <row r="115" spans="1:20">
      <c r="B115" s="37" t="s">
        <v>70</v>
      </c>
      <c r="C115" s="18"/>
      <c r="D115" s="39">
        <v>3.6347783773730002</v>
      </c>
      <c r="E115" s="39">
        <v>3.8425054575550002</v>
      </c>
      <c r="F115" s="39">
        <v>3.771578137580001</v>
      </c>
      <c r="G115" s="39">
        <v>3.6741438399300002</v>
      </c>
      <c r="H115" s="39">
        <v>3.6928655539000004</v>
      </c>
      <c r="I115" s="39">
        <v>3.7848183619190006</v>
      </c>
      <c r="J115" s="39">
        <v>3.8874105264219998</v>
      </c>
      <c r="K115" s="39">
        <v>4.0639778812000005</v>
      </c>
      <c r="L115" s="90">
        <f>L116+L117+L119</f>
        <v>3.9087000000000001</v>
      </c>
      <c r="M115" s="44">
        <f t="shared" ref="M115" si="36">L115/K115-1</f>
        <v>-3.8208348012502058E-2</v>
      </c>
      <c r="N115" s="44">
        <f t="shared" ref="N115" si="37">L115/H115-1</f>
        <v>5.8446331974381982E-2</v>
      </c>
      <c r="O115" s="25"/>
      <c r="P115" s="39">
        <f t="shared" ref="P115:P121" si="38">SUM(D115:G115)</f>
        <v>14.923005812438001</v>
      </c>
      <c r="Q115" s="39">
        <f t="shared" ref="Q115:Q121" si="39">SUM(H115:K115)</f>
        <v>15.429072323441002</v>
      </c>
      <c r="R115" s="44">
        <f t="shared" ref="R115:R121" si="40">Q115/P115-1</f>
        <v>3.391183501256867E-2</v>
      </c>
    </row>
    <row r="116" spans="1:20">
      <c r="B116" s="17" t="s">
        <v>71</v>
      </c>
      <c r="C116" s="18"/>
      <c r="D116" s="19">
        <v>2.9501501440000002</v>
      </c>
      <c r="E116" s="19">
        <v>3.1301286319999999</v>
      </c>
      <c r="F116" s="19">
        <v>3.0764226480000008</v>
      </c>
      <c r="G116" s="19">
        <v>3.0274994770000001</v>
      </c>
      <c r="H116" s="19">
        <v>3.0318816160000006</v>
      </c>
      <c r="I116" s="19">
        <v>3.0855236660000007</v>
      </c>
      <c r="J116" s="19">
        <v>3.089117205</v>
      </c>
      <c r="K116" s="19">
        <v>3.1932618800000001</v>
      </c>
      <c r="L116" s="87">
        <v>3.0857000000000001</v>
      </c>
      <c r="M116" s="48">
        <f t="shared" ref="M116" si="41">L116/K116-1</f>
        <v>-3.3684014666532813E-2</v>
      </c>
      <c r="N116" s="48">
        <f t="shared" ref="N116" si="42">L116/H116-1</f>
        <v>1.7750819727256673E-2</v>
      </c>
      <c r="P116" s="19">
        <f t="shared" si="38"/>
        <v>12.184200901000001</v>
      </c>
      <c r="Q116" s="19">
        <f t="shared" si="39"/>
        <v>12.399784367000001</v>
      </c>
      <c r="R116" s="48">
        <f t="shared" si="40"/>
        <v>1.7693689372957344E-2</v>
      </c>
      <c r="T116" s="31"/>
    </row>
    <row r="117" spans="1:20">
      <c r="B117" s="17" t="s">
        <v>72</v>
      </c>
      <c r="C117" s="18"/>
      <c r="D117" s="19">
        <v>0.42306192100000001</v>
      </c>
      <c r="E117" s="19">
        <v>0.46501500000000001</v>
      </c>
      <c r="F117" s="19">
        <v>0.47947432200000001</v>
      </c>
      <c r="G117" s="19">
        <v>0.43614089100000003</v>
      </c>
      <c r="H117" s="19">
        <v>0.44979751999999995</v>
      </c>
      <c r="I117" s="19">
        <v>0.488262223</v>
      </c>
      <c r="J117" s="19">
        <v>0.58717510499999992</v>
      </c>
      <c r="K117" s="19">
        <v>0.70681053199999999</v>
      </c>
      <c r="L117" s="87">
        <v>0.65400000000000003</v>
      </c>
      <c r="M117" s="48">
        <f t="shared" ref="M117:M119" si="43">L117/K117-1</f>
        <v>-7.4716673859636207E-2</v>
      </c>
      <c r="N117" s="48">
        <f t="shared" ref="N117:N119" si="44">L117/H117-1</f>
        <v>0.45398756311506583</v>
      </c>
      <c r="P117" s="19">
        <f t="shared" si="38"/>
        <v>1.8036921340000001</v>
      </c>
      <c r="Q117" s="19">
        <f t="shared" si="39"/>
        <v>2.2320453799999997</v>
      </c>
      <c r="R117" s="48">
        <f t="shared" si="40"/>
        <v>0.23748689586512306</v>
      </c>
    </row>
    <row r="118" spans="1:20">
      <c r="B118" s="82" t="s">
        <v>115</v>
      </c>
      <c r="C118" s="18"/>
      <c r="D118" s="113"/>
      <c r="E118" s="113"/>
      <c r="F118" s="113"/>
      <c r="G118" s="113"/>
      <c r="H118" s="113"/>
      <c r="I118" s="113">
        <v>1.0500000000000001E-2</v>
      </c>
      <c r="J118" s="113">
        <v>9.5000000000000001E-2</v>
      </c>
      <c r="K118" s="113">
        <v>0.253</v>
      </c>
      <c r="L118" s="87">
        <v>0.19500000000000001</v>
      </c>
      <c r="M118" s="48">
        <f t="shared" si="43"/>
        <v>-0.22924901185770752</v>
      </c>
      <c r="N118" s="48" t="s">
        <v>116</v>
      </c>
      <c r="P118" s="113">
        <f t="shared" si="38"/>
        <v>0</v>
      </c>
      <c r="Q118" s="113">
        <f t="shared" si="39"/>
        <v>0.35849999999999999</v>
      </c>
      <c r="R118" s="114"/>
    </row>
    <row r="119" spans="1:20" ht="34.5" customHeight="1">
      <c r="B119" s="17" t="s">
        <v>73</v>
      </c>
      <c r="C119" s="18"/>
      <c r="D119" s="19">
        <v>0.195949022448</v>
      </c>
      <c r="E119" s="19">
        <v>0.18110342880000002</v>
      </c>
      <c r="F119" s="19">
        <v>0.17476300800000003</v>
      </c>
      <c r="G119" s="19">
        <v>0.17430033600000003</v>
      </c>
      <c r="H119" s="19">
        <v>0.16965910080000002</v>
      </c>
      <c r="I119" s="19">
        <v>0.16798870438400001</v>
      </c>
      <c r="J119" s="19">
        <v>0.176096207792</v>
      </c>
      <c r="K119" s="19">
        <v>0.16390546919999996</v>
      </c>
      <c r="L119" s="87">
        <v>0.16900000000000001</v>
      </c>
      <c r="M119" s="48">
        <f t="shared" si="43"/>
        <v>3.1082128161224576E-2</v>
      </c>
      <c r="N119" s="48">
        <f t="shared" si="44"/>
        <v>-3.8848537855742382E-3</v>
      </c>
      <c r="P119" s="19">
        <f t="shared" si="38"/>
        <v>0.72611579524800007</v>
      </c>
      <c r="Q119" s="19">
        <f t="shared" si="39"/>
        <v>0.67764948217599996</v>
      </c>
      <c r="R119" s="48">
        <f t="shared" si="40"/>
        <v>-6.6747360943231859E-2</v>
      </c>
    </row>
    <row r="120" spans="1:20" ht="23.25" customHeight="1">
      <c r="B120" s="65" t="s">
        <v>74</v>
      </c>
      <c r="C120" s="18"/>
      <c r="D120" s="46"/>
      <c r="E120" s="46"/>
      <c r="F120" s="46"/>
      <c r="G120" s="46"/>
      <c r="H120" s="46"/>
      <c r="I120" s="46"/>
      <c r="J120" s="46"/>
      <c r="K120" s="46"/>
      <c r="L120" s="66"/>
      <c r="M120" s="107"/>
      <c r="N120" s="107"/>
      <c r="P120" s="46"/>
      <c r="Q120" s="46"/>
      <c r="R120" s="107"/>
    </row>
    <row r="121" spans="1:20" ht="17.25">
      <c r="B121" s="17" t="s">
        <v>75</v>
      </c>
      <c r="C121" s="18"/>
      <c r="D121" s="19">
        <v>6.5617289924999947E-2</v>
      </c>
      <c r="E121" s="19">
        <v>6.625839675499999E-2</v>
      </c>
      <c r="F121" s="19">
        <v>4.0918159579999995E-2</v>
      </c>
      <c r="G121" s="19">
        <v>3.6203135930000005E-2</v>
      </c>
      <c r="H121" s="19">
        <v>4.1527317099999995E-2</v>
      </c>
      <c r="I121" s="19">
        <v>4.3043768534999992E-2</v>
      </c>
      <c r="J121" s="19">
        <v>3.5022008630000004E-2</v>
      </c>
      <c r="K121" s="19">
        <v>3.9374674719999996E-2</v>
      </c>
      <c r="L121" s="87">
        <v>4.7E-2</v>
      </c>
      <c r="M121" s="48">
        <f t="shared" ref="M121" si="45">L121/K121-1</f>
        <v>0.1936606545761963</v>
      </c>
      <c r="N121" s="48">
        <f t="shared" ref="N121" si="46">L121/H121-1</f>
        <v>0.13178513041961004</v>
      </c>
      <c r="P121" s="19">
        <f t="shared" si="38"/>
        <v>0.20899698218999996</v>
      </c>
      <c r="Q121" s="19">
        <f t="shared" si="39"/>
        <v>0.15896776898499998</v>
      </c>
      <c r="R121" s="48">
        <f t="shared" si="40"/>
        <v>-0.23937768230317424</v>
      </c>
    </row>
    <row r="122" spans="1:20" s="59" customFormat="1">
      <c r="B122" s="67"/>
      <c r="C122" s="67"/>
      <c r="D122" s="68"/>
      <c r="E122" s="68"/>
      <c r="F122" s="68"/>
      <c r="G122" s="68"/>
      <c r="H122" s="68"/>
      <c r="I122" s="68"/>
      <c r="J122" s="68"/>
      <c r="K122" s="68"/>
      <c r="L122" s="68"/>
      <c r="M122" s="108"/>
      <c r="N122" s="108"/>
      <c r="P122" s="68"/>
      <c r="R122" s="112"/>
    </row>
    <row r="123" spans="1:20" s="59" customFormat="1">
      <c r="B123" s="119" t="s">
        <v>104</v>
      </c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1:20" s="59" customFormat="1">
      <c r="B124" s="67"/>
      <c r="C124" s="67"/>
      <c r="D124" s="68"/>
      <c r="E124" s="68"/>
      <c r="F124" s="68"/>
      <c r="G124" s="68"/>
      <c r="H124" s="68"/>
      <c r="I124" s="68"/>
      <c r="J124" s="68"/>
      <c r="K124" s="68"/>
      <c r="L124" s="68"/>
      <c r="M124" s="108"/>
      <c r="N124" s="108"/>
      <c r="P124" s="68"/>
      <c r="R124" s="112"/>
    </row>
    <row r="125" spans="1:20" s="59" customFormat="1">
      <c r="A125" s="11"/>
      <c r="B125" s="63" t="s">
        <v>84</v>
      </c>
      <c r="C125" s="67"/>
      <c r="D125" s="68"/>
      <c r="E125" s="68"/>
      <c r="F125" s="68"/>
      <c r="G125" s="68"/>
      <c r="H125" s="68"/>
      <c r="I125" s="68"/>
      <c r="J125" s="68"/>
      <c r="K125" s="68"/>
      <c r="L125" s="68"/>
      <c r="M125" s="108"/>
      <c r="N125" s="108"/>
      <c r="P125" s="68"/>
      <c r="Q125" s="68"/>
      <c r="R125" s="112"/>
    </row>
    <row r="126" spans="1:20" ht="30">
      <c r="B126" s="15" t="s">
        <v>69</v>
      </c>
      <c r="C126" s="50"/>
      <c r="D126" s="15" t="s">
        <v>3</v>
      </c>
      <c r="E126" s="15" t="s">
        <v>4</v>
      </c>
      <c r="F126" s="15" t="s">
        <v>5</v>
      </c>
      <c r="G126" s="15" t="s">
        <v>6</v>
      </c>
      <c r="H126" s="15" t="s">
        <v>7</v>
      </c>
      <c r="I126" s="15" t="s">
        <v>8</v>
      </c>
      <c r="J126" s="15" t="s">
        <v>9</v>
      </c>
      <c r="K126" s="15" t="s">
        <v>10</v>
      </c>
      <c r="L126" s="16" t="s">
        <v>114</v>
      </c>
      <c r="M126" s="96" t="s">
        <v>11</v>
      </c>
      <c r="N126" s="96" t="s">
        <v>12</v>
      </c>
      <c r="P126" s="15" t="s">
        <v>13</v>
      </c>
      <c r="Q126" s="15" t="s">
        <v>14</v>
      </c>
      <c r="R126" s="96" t="s">
        <v>12</v>
      </c>
    </row>
    <row r="127" spans="1:20">
      <c r="B127" s="17" t="s">
        <v>15</v>
      </c>
      <c r="C127" s="18"/>
      <c r="D127" s="19">
        <v>0.20853406000000002</v>
      </c>
      <c r="E127" s="19">
        <v>0.20060034000000002</v>
      </c>
      <c r="F127" s="19">
        <v>0.10951561000000001</v>
      </c>
      <c r="G127" s="19">
        <v>4.2905639999999995E-2</v>
      </c>
      <c r="H127" s="19">
        <v>0.10271572000000001</v>
      </c>
      <c r="I127" s="19">
        <v>2.02676E-2</v>
      </c>
      <c r="J127" s="19">
        <v>1.3897110000000001E-2</v>
      </c>
      <c r="K127" s="19">
        <v>2.2213149999999997E-2</v>
      </c>
      <c r="L127" s="87">
        <v>6.2685000000000006E-3</v>
      </c>
      <c r="M127" s="48">
        <f t="shared" ref="M127:M128" si="47">L127/K127-1</f>
        <v>-0.71780229278602992</v>
      </c>
      <c r="N127" s="48">
        <f t="shared" ref="N127:N129" si="48">L127/H127-1</f>
        <v>-0.93897234035841837</v>
      </c>
      <c r="P127" s="19">
        <f t="shared" ref="P127:P129" si="49">SUM(D127:G127)</f>
        <v>0.56155564999999996</v>
      </c>
      <c r="Q127" s="19">
        <f t="shared" ref="Q127:Q129" si="50">SUM(H127:K127)</f>
        <v>0.15909357999999998</v>
      </c>
      <c r="R127" s="109">
        <f t="shared" ref="R127:R129" si="51">Q127/P127-1</f>
        <v>-0.71669133771514892</v>
      </c>
    </row>
    <row r="128" spans="1:20">
      <c r="B128" s="17" t="s">
        <v>16</v>
      </c>
      <c r="C128" s="18"/>
      <c r="D128" s="19">
        <v>0.72398699199999994</v>
      </c>
      <c r="E128" s="19">
        <v>1.0376361939999996</v>
      </c>
      <c r="F128" s="19">
        <v>1.0495487680000006</v>
      </c>
      <c r="G128" s="19">
        <v>1.1004456879999993</v>
      </c>
      <c r="H128" s="19">
        <v>1.0708989979999997</v>
      </c>
      <c r="I128" s="19">
        <v>0.99778386962407184</v>
      </c>
      <c r="J128" s="19">
        <v>0.63294510061121645</v>
      </c>
      <c r="K128" s="19">
        <v>1.503921250000001</v>
      </c>
      <c r="L128" s="87">
        <v>1.05986943</v>
      </c>
      <c r="M128" s="48">
        <f t="shared" si="47"/>
        <v>-0.29526268080858664</v>
      </c>
      <c r="N128" s="48">
        <v>-1.0999999999999999E-2</v>
      </c>
      <c r="P128" s="19">
        <f t="shared" si="49"/>
        <v>3.9116176419999995</v>
      </c>
      <c r="Q128" s="19">
        <f t="shared" si="50"/>
        <v>4.2055492182352889</v>
      </c>
      <c r="R128" s="109">
        <f t="shared" si="51"/>
        <v>7.5143227977927607E-2</v>
      </c>
    </row>
    <row r="129" spans="1:18">
      <c r="B129" s="17" t="s">
        <v>17</v>
      </c>
      <c r="C129" s="18"/>
      <c r="D129" s="19">
        <v>2.4223115812392972</v>
      </c>
      <c r="E129" s="19">
        <v>2.3582279513112412</v>
      </c>
      <c r="F129" s="19">
        <v>2.1460645119174768</v>
      </c>
      <c r="G129" s="19">
        <v>2.0707381346084945</v>
      </c>
      <c r="H129" s="19">
        <v>2.2285761760234553</v>
      </c>
      <c r="I129" s="19">
        <v>2.2886003171097449</v>
      </c>
      <c r="J129" s="19">
        <v>2.2705069782082536</v>
      </c>
      <c r="K129" s="19">
        <v>1.8341081262943248</v>
      </c>
      <c r="L129" s="87">
        <v>1.9041405848832003</v>
      </c>
      <c r="M129" s="48">
        <v>3.7999999999999999E-2</v>
      </c>
      <c r="N129" s="48">
        <f t="shared" si="48"/>
        <v>-0.14557976282379514</v>
      </c>
      <c r="P129" s="19">
        <f t="shared" si="49"/>
        <v>8.997342179076508</v>
      </c>
      <c r="Q129" s="19">
        <f t="shared" si="50"/>
        <v>8.6217915976357791</v>
      </c>
      <c r="R129" s="109">
        <f t="shared" si="51"/>
        <v>-4.1740168814972778E-2</v>
      </c>
    </row>
    <row r="130" spans="1:18">
      <c r="B130" s="17"/>
      <c r="C130" s="18"/>
      <c r="D130" s="19"/>
      <c r="E130" s="19"/>
      <c r="F130" s="19"/>
      <c r="G130" s="19"/>
      <c r="H130" s="19"/>
      <c r="I130" s="19"/>
      <c r="J130" s="19"/>
      <c r="K130" s="19"/>
      <c r="L130" s="87"/>
      <c r="M130" s="48"/>
      <c r="N130" s="109"/>
      <c r="P130" s="19"/>
      <c r="Q130" s="19"/>
      <c r="R130" s="109"/>
    </row>
    <row r="131" spans="1:18">
      <c r="B131" s="17" t="s">
        <v>46</v>
      </c>
      <c r="C131" s="18"/>
      <c r="D131" s="19">
        <v>0</v>
      </c>
      <c r="E131" s="19">
        <v>1.9050499999999999E-3</v>
      </c>
      <c r="F131" s="19">
        <v>1.449E-5</v>
      </c>
      <c r="G131" s="19">
        <v>0</v>
      </c>
      <c r="H131" s="19">
        <v>0</v>
      </c>
      <c r="I131" s="19">
        <v>1.9342000000000001E-3</v>
      </c>
      <c r="J131" s="19">
        <v>5.7588713E-2</v>
      </c>
      <c r="K131" s="19">
        <v>9.3943700000000005E-2</v>
      </c>
      <c r="L131" s="87">
        <v>7.4184689999999998E-2</v>
      </c>
      <c r="M131" s="48">
        <f t="shared" ref="M131:M133" si="52">L131/K131-1</f>
        <v>-0.21032820721346945</v>
      </c>
      <c r="N131" s="48"/>
      <c r="P131" s="19">
        <f t="shared" ref="P131:P133" si="53">SUM(D131:G131)</f>
        <v>1.91954E-3</v>
      </c>
      <c r="Q131" s="19">
        <f t="shared" ref="Q131:Q133" si="54">SUM(H131:K131)</f>
        <v>0.153466613</v>
      </c>
      <c r="R131" s="109"/>
    </row>
    <row r="132" spans="1:18">
      <c r="B132" s="17" t="s">
        <v>19</v>
      </c>
      <c r="C132" s="18"/>
      <c r="D132" s="19">
        <v>0.355378525</v>
      </c>
      <c r="E132" s="19">
        <v>0.366535</v>
      </c>
      <c r="F132" s="19">
        <v>0.37785346500000005</v>
      </c>
      <c r="G132" s="19">
        <v>0.35390624999999998</v>
      </c>
      <c r="H132" s="19">
        <v>0.37302335100000006</v>
      </c>
      <c r="I132" s="19">
        <v>0.37501167447</v>
      </c>
      <c r="J132" s="19">
        <v>0.44771231789999999</v>
      </c>
      <c r="K132" s="19">
        <v>0.51600000000000001</v>
      </c>
      <c r="L132" s="87">
        <v>0.46765640999999997</v>
      </c>
      <c r="M132" s="48">
        <f t="shared" si="52"/>
        <v>-9.368912790697681E-2</v>
      </c>
      <c r="N132" s="48">
        <f t="shared" ref="N132:N133" si="55">L132/H132-1</f>
        <v>0.25369205103730863</v>
      </c>
      <c r="P132" s="19">
        <f t="shared" si="53"/>
        <v>1.4536732400000001</v>
      </c>
      <c r="Q132" s="19">
        <f t="shared" si="54"/>
        <v>1.7117473433700001</v>
      </c>
      <c r="R132" s="109">
        <f t="shared" ref="R132:R133" si="56">Q132/P132-1</f>
        <v>0.17753240292845995</v>
      </c>
    </row>
    <row r="133" spans="1:18">
      <c r="B133" s="70" t="s">
        <v>20</v>
      </c>
      <c r="C133" s="18"/>
      <c r="D133" s="19">
        <v>6.4665529999999999E-2</v>
      </c>
      <c r="E133" s="19">
        <v>7.6468104299999992E-2</v>
      </c>
      <c r="F133" s="19">
        <v>7.8660622999999999E-2</v>
      </c>
      <c r="G133" s="19">
        <v>6.6778254999999995E-2</v>
      </c>
      <c r="H133" s="19">
        <v>7.1327846000000014E-2</v>
      </c>
      <c r="I133" s="19">
        <v>7.7624257000000002E-2</v>
      </c>
      <c r="J133" s="19">
        <v>8.1673079999999995E-2</v>
      </c>
      <c r="K133" s="19">
        <v>7.3813381999999997E-2</v>
      </c>
      <c r="L133" s="87">
        <v>7.7769276999999998E-2</v>
      </c>
      <c r="M133" s="48">
        <f t="shared" si="52"/>
        <v>5.359319533685647E-2</v>
      </c>
      <c r="N133" s="48">
        <f t="shared" si="55"/>
        <v>9.0307381495860373E-2</v>
      </c>
      <c r="P133" s="19">
        <f t="shared" si="53"/>
        <v>0.28657251229999997</v>
      </c>
      <c r="Q133" s="19">
        <f t="shared" si="54"/>
        <v>0.30443856499999999</v>
      </c>
      <c r="R133" s="109">
        <f t="shared" si="56"/>
        <v>6.2343916227725504E-2</v>
      </c>
    </row>
    <row r="134" spans="1:18" s="21" customFormat="1" ht="15.75" thickBot="1">
      <c r="B134" s="22" t="s">
        <v>21</v>
      </c>
      <c r="C134" s="22"/>
      <c r="D134" s="71">
        <v>3.7748766882392975</v>
      </c>
      <c r="E134" s="71">
        <v>4.0413726396112413</v>
      </c>
      <c r="F134" s="71">
        <v>3.7616574679174777</v>
      </c>
      <c r="G134" s="71">
        <v>3.6347739676084942</v>
      </c>
      <c r="H134" s="71">
        <f>SUM(H127:H133)</f>
        <v>3.8465420910234549</v>
      </c>
      <c r="I134" s="71">
        <f>SUM(I127:I133)</f>
        <v>3.7612219182038169</v>
      </c>
      <c r="J134" s="71">
        <f>SUM(J127:J133)</f>
        <v>3.50432329971947</v>
      </c>
      <c r="K134" s="71">
        <f>SUM(K127:K133)</f>
        <v>4.0439996082943264</v>
      </c>
      <c r="L134" s="24">
        <f>SUM(L127:L133)</f>
        <v>3.5898888918832004</v>
      </c>
      <c r="M134" s="110">
        <f t="shared" ref="M134" si="57">L134/K134-1</f>
        <v>-0.11229247289731081</v>
      </c>
      <c r="N134" s="110">
        <f t="shared" ref="N134" si="58">L134/H134-1</f>
        <v>-6.6723096502491752E-2</v>
      </c>
      <c r="O134" s="25"/>
      <c r="P134" s="71">
        <f t="shared" ref="P134" si="59">SUM(D134:G134)</f>
        <v>15.212680763376509</v>
      </c>
      <c r="Q134" s="71">
        <f t="shared" ref="Q134" si="60">SUM(H134:K134)</f>
        <v>15.156086917241067</v>
      </c>
      <c r="R134" s="110">
        <f t="shared" ref="R134" si="61">Q134/P134-1</f>
        <v>-3.7201757544066405E-3</v>
      </c>
    </row>
    <row r="135" spans="1:18" s="59" customFormat="1">
      <c r="B135" s="67"/>
      <c r="C135" s="67"/>
      <c r="D135" s="68"/>
      <c r="E135" s="68"/>
      <c r="F135" s="68"/>
      <c r="G135" s="68"/>
      <c r="H135" s="68"/>
      <c r="I135" s="68"/>
      <c r="J135" s="68"/>
      <c r="K135" s="68"/>
      <c r="L135" s="68"/>
      <c r="M135" s="108"/>
      <c r="N135" s="108"/>
      <c r="P135" s="68"/>
      <c r="R135" s="112"/>
    </row>
    <row r="136" spans="1:18" s="59" customFormat="1">
      <c r="B136" s="67"/>
      <c r="C136" s="67"/>
      <c r="D136" s="68"/>
      <c r="E136" s="68"/>
      <c r="F136" s="68"/>
      <c r="G136" s="68"/>
      <c r="H136" s="68"/>
      <c r="I136" s="68"/>
      <c r="J136" s="68"/>
      <c r="K136" s="68"/>
      <c r="L136" s="68"/>
      <c r="M136" s="108"/>
      <c r="N136" s="108"/>
      <c r="P136" s="68"/>
      <c r="R136" s="112"/>
    </row>
    <row r="137" spans="1:18">
      <c r="A137" s="11"/>
      <c r="B137" s="63" t="s">
        <v>85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105"/>
      <c r="N137" s="105"/>
      <c r="P137" s="62"/>
      <c r="Q137" s="62"/>
    </row>
    <row r="138" spans="1:18" ht="30">
      <c r="B138" s="15" t="s">
        <v>69</v>
      </c>
      <c r="C138" s="50"/>
      <c r="D138" s="15" t="s">
        <v>3</v>
      </c>
      <c r="E138" s="15" t="s">
        <v>4</v>
      </c>
      <c r="F138" s="15" t="s">
        <v>5</v>
      </c>
      <c r="G138" s="15" t="s">
        <v>6</v>
      </c>
      <c r="H138" s="15" t="s">
        <v>7</v>
      </c>
      <c r="I138" s="15" t="s">
        <v>8</v>
      </c>
      <c r="J138" s="15" t="s">
        <v>9</v>
      </c>
      <c r="K138" s="15" t="s">
        <v>10</v>
      </c>
      <c r="L138" s="16" t="s">
        <v>114</v>
      </c>
      <c r="M138" s="96" t="s">
        <v>11</v>
      </c>
      <c r="N138" s="96" t="s">
        <v>12</v>
      </c>
      <c r="P138" s="15" t="s">
        <v>13</v>
      </c>
      <c r="Q138" s="15" t="s">
        <v>14</v>
      </c>
      <c r="R138" s="96" t="s">
        <v>12</v>
      </c>
    </row>
    <row r="139" spans="1:18">
      <c r="A139" s="73"/>
      <c r="B139" s="74" t="s">
        <v>86</v>
      </c>
      <c r="C139" s="72"/>
      <c r="D139" s="19">
        <v>0.20853406000000002</v>
      </c>
      <c r="E139" s="19">
        <v>0.20060034000000002</v>
      </c>
      <c r="F139" s="19">
        <v>0.10951561000000001</v>
      </c>
      <c r="G139" s="19">
        <v>4.2905639999999995E-2</v>
      </c>
      <c r="H139" s="19">
        <v>0.10271572000000001</v>
      </c>
      <c r="I139" s="19">
        <v>2.02676E-2</v>
      </c>
      <c r="J139" s="19">
        <v>1.3897110000000001E-2</v>
      </c>
      <c r="K139" s="19">
        <v>2.2213149999999997E-2</v>
      </c>
      <c r="L139" s="87">
        <v>6.2685000000000006E-3</v>
      </c>
      <c r="M139" s="48">
        <f t="shared" ref="M139:M146" si="62">L139/K139-1</f>
        <v>-0.71780229278602992</v>
      </c>
      <c r="N139" s="48">
        <f t="shared" ref="N139:N146" si="63">L139/H139-1</f>
        <v>-0.93897234035841837</v>
      </c>
      <c r="P139" s="19">
        <f t="shared" ref="P139:P146" si="64">SUM(D139:G139)</f>
        <v>0.56155564999999996</v>
      </c>
      <c r="Q139" s="19">
        <f t="shared" ref="Q139:Q146" si="65">SUM(H139:K139)</f>
        <v>0.15909357999999998</v>
      </c>
      <c r="R139" s="109">
        <f t="shared" ref="R139:R146" si="66">Q139/P139-1</f>
        <v>-0.71669133771514892</v>
      </c>
    </row>
    <row r="140" spans="1:18">
      <c r="B140" s="17" t="s">
        <v>16</v>
      </c>
      <c r="C140" s="72"/>
      <c r="D140" s="19">
        <v>1.4017464399999999</v>
      </c>
      <c r="E140" s="19">
        <v>1.77160513</v>
      </c>
      <c r="F140" s="19">
        <v>1.5330655400000006</v>
      </c>
      <c r="G140" s="19">
        <v>1.6936110099999993</v>
      </c>
      <c r="H140" s="19">
        <v>1.5653372800000003</v>
      </c>
      <c r="I140" s="19">
        <v>1.57870139</v>
      </c>
      <c r="J140" s="19">
        <v>1.5470897600000002</v>
      </c>
      <c r="K140" s="19">
        <v>1.8404768900000001</v>
      </c>
      <c r="L140" s="87">
        <v>1.53992624</v>
      </c>
      <c r="M140" s="48">
        <f t="shared" si="62"/>
        <v>-0.1633004204687406</v>
      </c>
      <c r="N140" s="48">
        <f t="shared" si="63"/>
        <v>-1.6233587690443474E-2</v>
      </c>
      <c r="P140" s="19">
        <f t="shared" si="64"/>
        <v>6.40002812</v>
      </c>
      <c r="Q140" s="19">
        <f t="shared" si="65"/>
        <v>6.5316053200000006</v>
      </c>
      <c r="R140" s="109">
        <f t="shared" si="66"/>
        <v>2.0558847169565242E-2</v>
      </c>
    </row>
    <row r="141" spans="1:18" s="75" customFormat="1">
      <c r="B141" s="17" t="s">
        <v>31</v>
      </c>
      <c r="C141" s="72"/>
      <c r="D141" s="19">
        <v>0.57042247999999995</v>
      </c>
      <c r="E141" s="19">
        <v>0.50805400999999994</v>
      </c>
      <c r="F141" s="19">
        <v>0.58884100000000028</v>
      </c>
      <c r="G141" s="19">
        <v>0.54400672999999999</v>
      </c>
      <c r="H141" s="19">
        <v>0.63231260000000034</v>
      </c>
      <c r="I141" s="19">
        <v>0.63313392000000035</v>
      </c>
      <c r="J141" s="19">
        <v>0.61225445000000012</v>
      </c>
      <c r="K141" s="19">
        <v>0.54413752999999998</v>
      </c>
      <c r="L141" s="87">
        <v>0.62528720000000004</v>
      </c>
      <c r="M141" s="48">
        <f t="shared" si="62"/>
        <v>0.14913448443815303</v>
      </c>
      <c r="N141" s="48">
        <f t="shared" si="63"/>
        <v>-1.1110643691111477E-2</v>
      </c>
      <c r="O141" s="1"/>
      <c r="P141" s="19">
        <f t="shared" si="64"/>
        <v>2.2113242200000003</v>
      </c>
      <c r="Q141" s="19">
        <f t="shared" si="65"/>
        <v>2.4218385000000007</v>
      </c>
      <c r="R141" s="109">
        <f t="shared" si="66"/>
        <v>9.519828801947483E-2</v>
      </c>
    </row>
    <row r="142" spans="1:18" s="75" customFormat="1">
      <c r="B142" s="17" t="s">
        <v>32</v>
      </c>
      <c r="C142" s="72"/>
      <c r="D142" s="19">
        <v>0.3806362399999999</v>
      </c>
      <c r="E142" s="19">
        <v>0.37989647999999998</v>
      </c>
      <c r="F142" s="19">
        <v>0.36649477999999996</v>
      </c>
      <c r="G142" s="19">
        <v>0.36927057000000002</v>
      </c>
      <c r="H142" s="19">
        <v>0.38672360000000006</v>
      </c>
      <c r="I142" s="19">
        <v>0.35908650000000025</v>
      </c>
      <c r="J142" s="19">
        <v>0.40673745000000017</v>
      </c>
      <c r="K142" s="19">
        <v>0.37278674000000001</v>
      </c>
      <c r="L142" s="87">
        <v>0.38367411000000018</v>
      </c>
      <c r="M142" s="48">
        <f t="shared" si="62"/>
        <v>2.9205357465236448E-2</v>
      </c>
      <c r="N142" s="48">
        <f t="shared" si="63"/>
        <v>-7.8854510042828396E-3</v>
      </c>
      <c r="O142" s="1"/>
      <c r="P142" s="19">
        <f t="shared" si="64"/>
        <v>1.4962980699999999</v>
      </c>
      <c r="Q142" s="19">
        <f t="shared" si="65"/>
        <v>1.5253342900000004</v>
      </c>
      <c r="R142" s="109">
        <f t="shared" si="66"/>
        <v>1.9405371551405093E-2</v>
      </c>
    </row>
    <row r="143" spans="1:18" s="75" customFormat="1">
      <c r="B143" s="17" t="s">
        <v>33</v>
      </c>
      <c r="C143" s="72"/>
      <c r="D143" s="19">
        <v>0.15409004000000001</v>
      </c>
      <c r="E143" s="19">
        <v>0.14152115999999998</v>
      </c>
      <c r="F143" s="19">
        <v>0.14029784000000001</v>
      </c>
      <c r="G143" s="19">
        <v>0.14243412</v>
      </c>
      <c r="H143" s="19">
        <v>0.13381763999999999</v>
      </c>
      <c r="I143" s="19">
        <v>0.15695354000000003</v>
      </c>
      <c r="J143" s="19">
        <v>0.15418275000000004</v>
      </c>
      <c r="K143" s="19">
        <v>0.15879338999999998</v>
      </c>
      <c r="L143" s="87">
        <v>0.14616910999999999</v>
      </c>
      <c r="M143" s="48">
        <f t="shared" si="62"/>
        <v>-7.9501294102984899E-2</v>
      </c>
      <c r="N143" s="48">
        <f t="shared" si="63"/>
        <v>9.2300760946015803E-2</v>
      </c>
      <c r="O143" s="1"/>
      <c r="P143" s="19">
        <f t="shared" si="64"/>
        <v>0.57834315999999997</v>
      </c>
      <c r="Q143" s="19">
        <f t="shared" si="65"/>
        <v>0.60374732000000009</v>
      </c>
      <c r="R143" s="109">
        <f t="shared" si="66"/>
        <v>4.3925755082847573E-2</v>
      </c>
    </row>
    <row r="144" spans="1:18" s="75" customFormat="1">
      <c r="B144" s="17" t="s">
        <v>34</v>
      </c>
      <c r="C144" s="72"/>
      <c r="D144" s="19">
        <v>0.12533107999999996</v>
      </c>
      <c r="E144" s="19">
        <v>0.13025897999999997</v>
      </c>
      <c r="F144" s="19">
        <v>0.13030072000000001</v>
      </c>
      <c r="G144" s="19">
        <v>0.13330704999999998</v>
      </c>
      <c r="H144" s="19">
        <v>0.13697294999999993</v>
      </c>
      <c r="I144" s="19">
        <v>0.12403998000000001</v>
      </c>
      <c r="J144" s="19">
        <v>0.12400219000000001</v>
      </c>
      <c r="K144" s="19">
        <v>0.11840851999999998</v>
      </c>
      <c r="L144" s="87">
        <v>0.12448864</v>
      </c>
      <c r="M144" s="48">
        <f t="shared" si="62"/>
        <v>5.1348669842339323E-2</v>
      </c>
      <c r="N144" s="48">
        <f t="shared" si="63"/>
        <v>-9.1144346383719821E-2</v>
      </c>
      <c r="O144" s="1"/>
      <c r="P144" s="19">
        <f t="shared" si="64"/>
        <v>0.51919782999999997</v>
      </c>
      <c r="Q144" s="19">
        <f t="shared" si="65"/>
        <v>0.50342363999999995</v>
      </c>
      <c r="R144" s="109">
        <f t="shared" si="66"/>
        <v>-3.0381848860963068E-2</v>
      </c>
    </row>
    <row r="145" spans="1:18" s="75" customFormat="1">
      <c r="B145" s="17" t="s">
        <v>35</v>
      </c>
      <c r="C145" s="72"/>
      <c r="D145" s="19">
        <v>7.465254999999997E-2</v>
      </c>
      <c r="E145" s="19">
        <v>6.9715439999999976E-2</v>
      </c>
      <c r="F145" s="19">
        <v>6.9952630000000002E-2</v>
      </c>
      <c r="G145" s="19">
        <v>6.7831469999999991E-2</v>
      </c>
      <c r="H145" s="19">
        <v>6.8046560000000006E-2</v>
      </c>
      <c r="I145" s="19">
        <v>6.8945979999999976E-2</v>
      </c>
      <c r="J145" s="19">
        <v>6.887726999999999E-2</v>
      </c>
      <c r="K145" s="19">
        <v>6.4550909999999989E-2</v>
      </c>
      <c r="L145" s="87">
        <v>7.2556110000000007E-2</v>
      </c>
      <c r="M145" s="48">
        <f t="shared" si="62"/>
        <v>0.12401374357077266</v>
      </c>
      <c r="N145" s="48">
        <f t="shared" si="63"/>
        <v>6.6271535254684544E-2</v>
      </c>
      <c r="O145" s="1"/>
      <c r="P145" s="19">
        <f t="shared" si="64"/>
        <v>0.28215208999999997</v>
      </c>
      <c r="Q145" s="19">
        <f t="shared" si="65"/>
        <v>0.27042071999999995</v>
      </c>
      <c r="R145" s="109">
        <f t="shared" si="66"/>
        <v>-4.1578178634083529E-2</v>
      </c>
    </row>
    <row r="146" spans="1:18" s="75" customFormat="1">
      <c r="B146" s="76" t="s">
        <v>36</v>
      </c>
      <c r="C146" s="72"/>
      <c r="D146" s="19">
        <v>1.8831433000000002E-2</v>
      </c>
      <c r="E146" s="19">
        <v>2.2873244000000004E-2</v>
      </c>
      <c r="F146" s="19">
        <v>2.0754929000000002E-2</v>
      </c>
      <c r="G146" s="19">
        <v>1.8994509E-2</v>
      </c>
      <c r="H146" s="19">
        <v>1.9923284999999999E-2</v>
      </c>
      <c r="I146" s="19">
        <v>1.9422287E-2</v>
      </c>
      <c r="J146" s="19">
        <v>1.9308536899999989E-2</v>
      </c>
      <c r="K146" s="19">
        <v>2.0269529000000001E-2</v>
      </c>
      <c r="L146" s="87">
        <v>1.9914771000000001E-2</v>
      </c>
      <c r="M146" s="48">
        <f t="shared" si="62"/>
        <v>-1.750203470440781E-2</v>
      </c>
      <c r="N146" s="48">
        <f t="shared" si="63"/>
        <v>-4.2733916620663059E-4</v>
      </c>
      <c r="O146" s="1"/>
      <c r="P146" s="19">
        <f t="shared" si="64"/>
        <v>8.1454115000000021E-2</v>
      </c>
      <c r="Q146" s="19">
        <f t="shared" si="65"/>
        <v>7.8923637899999982E-2</v>
      </c>
      <c r="R146" s="109">
        <f t="shared" si="66"/>
        <v>-3.1066289284464532E-2</v>
      </c>
    </row>
    <row r="147" spans="1:18" s="21" customFormat="1" ht="18" thickBot="1">
      <c r="B147" s="77" t="s">
        <v>87</v>
      </c>
      <c r="C147" s="38"/>
      <c r="D147" s="71">
        <v>2.9342443229999997</v>
      </c>
      <c r="E147" s="71">
        <v>3.2245247839999998</v>
      </c>
      <c r="F147" s="71">
        <v>2.9592230490000015</v>
      </c>
      <c r="G147" s="71">
        <v>3.0123610989999987</v>
      </c>
      <c r="H147" s="71">
        <f>SUM(H139:H146)</f>
        <v>3.0458496350000011</v>
      </c>
      <c r="I147" s="71">
        <f>SUM(I139:I146)</f>
        <v>2.960551197</v>
      </c>
      <c r="J147" s="71">
        <f>SUM(J139:J146)</f>
        <v>2.9463495169000002</v>
      </c>
      <c r="K147" s="71">
        <f>SUM(K139:K146)</f>
        <v>3.141636659</v>
      </c>
      <c r="L147" s="24">
        <f>SUM(L139:L146)</f>
        <v>2.9182846810000003</v>
      </c>
      <c r="M147" s="110">
        <f t="shared" ref="M147" si="67">L147/K147-1</f>
        <v>-7.1094146855000706E-2</v>
      </c>
      <c r="N147" s="110">
        <f t="shared" ref="N147" si="68">L147/H147-1</f>
        <v>-4.1881566487769417E-2</v>
      </c>
      <c r="O147" s="25"/>
      <c r="P147" s="71">
        <f t="shared" ref="P147" si="69">SUM(D147:G147)</f>
        <v>12.130353254999999</v>
      </c>
      <c r="Q147" s="71">
        <f t="shared" ref="Q147" si="70">SUM(H147:K147)</f>
        <v>12.0943870079</v>
      </c>
      <c r="R147" s="110">
        <f t="shared" ref="R147" si="71">Q147/P147-1</f>
        <v>-2.9649793657224865E-3</v>
      </c>
    </row>
    <row r="148" spans="1:18" ht="15.75"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93"/>
      <c r="N148" s="93"/>
      <c r="P148" s="79"/>
    </row>
    <row r="149" spans="1:18">
      <c r="B149" s="119" t="s">
        <v>105</v>
      </c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1" spans="1:18" s="59" customFormat="1">
      <c r="A151" s="11"/>
      <c r="B151" s="69" t="s">
        <v>76</v>
      </c>
      <c r="C151" s="67"/>
      <c r="D151" s="68"/>
      <c r="E151" s="68"/>
      <c r="F151" s="68"/>
      <c r="G151" s="68"/>
      <c r="H151" s="68"/>
      <c r="I151" s="68"/>
      <c r="J151" s="68"/>
      <c r="K151" s="68"/>
      <c r="L151" s="68"/>
      <c r="M151" s="108"/>
      <c r="N151" s="108"/>
      <c r="P151" s="68"/>
      <c r="R151" s="112"/>
    </row>
    <row r="152" spans="1:18" s="59" customFormat="1" ht="30">
      <c r="B152" s="15" t="s">
        <v>69</v>
      </c>
      <c r="C152" s="50"/>
      <c r="D152" s="15" t="s">
        <v>3</v>
      </c>
      <c r="E152" s="15" t="s">
        <v>4</v>
      </c>
      <c r="F152" s="15" t="s">
        <v>5</v>
      </c>
      <c r="G152" s="15" t="s">
        <v>6</v>
      </c>
      <c r="H152" s="15" t="s">
        <v>7</v>
      </c>
      <c r="I152" s="15" t="s">
        <v>8</v>
      </c>
      <c r="J152" s="15" t="s">
        <v>9</v>
      </c>
      <c r="K152" s="15" t="s">
        <v>10</v>
      </c>
      <c r="L152" s="16" t="s">
        <v>114</v>
      </c>
      <c r="M152" s="96" t="s">
        <v>11</v>
      </c>
      <c r="N152" s="96" t="s">
        <v>12</v>
      </c>
      <c r="O152" s="1"/>
      <c r="P152" s="15" t="s">
        <v>13</v>
      </c>
      <c r="Q152" s="15" t="s">
        <v>14</v>
      </c>
      <c r="R152" s="96" t="s">
        <v>12</v>
      </c>
    </row>
    <row r="153" spans="1:18" s="116" customFormat="1">
      <c r="B153" s="37" t="s">
        <v>77</v>
      </c>
      <c r="C153" s="67"/>
      <c r="D153" s="39">
        <v>1.6878790259999998</v>
      </c>
      <c r="E153" s="39">
        <v>1.713941272</v>
      </c>
      <c r="F153" s="39">
        <v>1.6970997631999998</v>
      </c>
      <c r="G153" s="39">
        <v>1.5900787899999997</v>
      </c>
      <c r="H153" s="39">
        <v>1.6236877079999998</v>
      </c>
      <c r="I153" s="39">
        <v>1.5305944444399999</v>
      </c>
      <c r="J153" s="39">
        <v>1.5661702369999999</v>
      </c>
      <c r="K153" s="39">
        <v>1.5663352365200001</v>
      </c>
      <c r="L153" s="90">
        <f>L154+L155</f>
        <v>1.5328442</v>
      </c>
      <c r="M153" s="44">
        <f t="shared" ref="M153:M155" si="72">L153/K153-1</f>
        <v>-2.1381780693645602E-2</v>
      </c>
      <c r="N153" s="44">
        <f t="shared" ref="N153:N155" si="73">L153/H153-1</f>
        <v>-5.5948879548948227E-2</v>
      </c>
      <c r="O153" s="25"/>
      <c r="P153" s="39">
        <f>SUM(D153:G153)</f>
        <v>6.6889988511999992</v>
      </c>
      <c r="Q153" s="39">
        <f>SUM(H153:K153)</f>
        <v>6.2867876259599988</v>
      </c>
      <c r="R153" s="117">
        <f t="shared" ref="R153:R159" si="74">Q153/P153-1</f>
        <v>-6.0130257784069441E-2</v>
      </c>
    </row>
    <row r="154" spans="1:18" s="59" customFormat="1">
      <c r="B154" s="17" t="s">
        <v>78</v>
      </c>
      <c r="C154" s="67"/>
      <c r="D154" s="19">
        <v>0.605078</v>
      </c>
      <c r="E154" s="19">
        <v>0.60977800000000004</v>
      </c>
      <c r="F154" s="19">
        <v>0.60958999999999997</v>
      </c>
      <c r="G154" s="19">
        <v>0.61114100000000005</v>
      </c>
      <c r="H154" s="19">
        <v>0.5964299999999999</v>
      </c>
      <c r="I154" s="19">
        <v>0.58721800000000002</v>
      </c>
      <c r="J154" s="19">
        <v>0.61146999999999996</v>
      </c>
      <c r="K154" s="19">
        <v>0.58299999999999996</v>
      </c>
      <c r="L154" s="87">
        <v>0.5841442</v>
      </c>
      <c r="M154" s="48">
        <f t="shared" si="72"/>
        <v>1.9626072041167841E-3</v>
      </c>
      <c r="N154" s="48">
        <f t="shared" si="73"/>
        <v>-2.059889676910942E-2</v>
      </c>
      <c r="O154" s="1"/>
      <c r="P154" s="19">
        <f t="shared" ref="P154:P159" si="75">SUM(D154:G154)</f>
        <v>2.4355869999999999</v>
      </c>
      <c r="Q154" s="19">
        <f t="shared" ref="Q154:Q159" si="76">SUM(H154:K154)</f>
        <v>2.3781179999999997</v>
      </c>
      <c r="R154" s="109">
        <f t="shared" si="74"/>
        <v>-2.3595543907895755E-2</v>
      </c>
    </row>
    <row r="155" spans="1:18" s="59" customFormat="1">
      <c r="B155" s="17" t="s">
        <v>79</v>
      </c>
      <c r="C155" s="67"/>
      <c r="D155" s="19">
        <v>1.0828010259999998</v>
      </c>
      <c r="E155" s="19">
        <v>1.1041632719999999</v>
      </c>
      <c r="F155" s="19">
        <v>1.0875097631999997</v>
      </c>
      <c r="G155" s="19">
        <v>0.97893778999999981</v>
      </c>
      <c r="H155" s="19">
        <v>1.027257708</v>
      </c>
      <c r="I155" s="19">
        <v>0.94337644444000013</v>
      </c>
      <c r="J155" s="19">
        <v>0.95470023700000017</v>
      </c>
      <c r="K155" s="19">
        <v>0.98467545651999999</v>
      </c>
      <c r="L155" s="87">
        <v>0.94869999999999999</v>
      </c>
      <c r="M155" s="48">
        <f t="shared" si="72"/>
        <v>-3.6535343987493141E-2</v>
      </c>
      <c r="N155" s="48">
        <f t="shared" si="73"/>
        <v>-7.6473223211871999E-2</v>
      </c>
      <c r="O155" s="1"/>
      <c r="P155" s="19">
        <f t="shared" si="75"/>
        <v>4.2534118511999992</v>
      </c>
      <c r="Q155" s="19">
        <f t="shared" si="76"/>
        <v>3.9100098459600003</v>
      </c>
      <c r="R155" s="109">
        <f t="shared" si="74"/>
        <v>-8.0735658161839252E-2</v>
      </c>
    </row>
    <row r="156" spans="1:18" s="116" customFormat="1">
      <c r="B156" s="37" t="s">
        <v>80</v>
      </c>
      <c r="C156" s="67"/>
      <c r="D156" s="39">
        <v>3.9099999999999997</v>
      </c>
      <c r="E156" s="39">
        <v>3.8519999999999999</v>
      </c>
      <c r="F156" s="39">
        <v>3.9379999999999997</v>
      </c>
      <c r="G156" s="39">
        <v>3.915</v>
      </c>
      <c r="H156" s="39">
        <v>3.7719999999999998</v>
      </c>
      <c r="I156" s="39">
        <v>3.8490000000000002</v>
      </c>
      <c r="J156" s="39">
        <v>3.9129999999999998</v>
      </c>
      <c r="K156" s="39">
        <v>3.8780000000000001</v>
      </c>
      <c r="L156" s="90">
        <f>L157+L158</f>
        <v>4.0090000000000003</v>
      </c>
      <c r="M156" s="44">
        <f t="shared" ref="M156:M158" si="77">L156/K156-1</f>
        <v>3.3780299123259416E-2</v>
      </c>
      <c r="N156" s="44">
        <f t="shared" ref="N156:N158" si="78">L156/H156-1</f>
        <v>6.2831389183457098E-2</v>
      </c>
      <c r="O156" s="25"/>
      <c r="P156" s="39">
        <f t="shared" si="75"/>
        <v>15.614999999999998</v>
      </c>
      <c r="Q156" s="39">
        <f t="shared" si="76"/>
        <v>15.412000000000001</v>
      </c>
      <c r="R156" s="117">
        <f t="shared" si="74"/>
        <v>-1.3000320204931026E-2</v>
      </c>
    </row>
    <row r="157" spans="1:18" s="59" customFormat="1">
      <c r="B157" s="17" t="s">
        <v>81</v>
      </c>
      <c r="C157" s="67"/>
      <c r="D157" s="19">
        <v>3.4969999999999999</v>
      </c>
      <c r="E157" s="19">
        <v>3.431</v>
      </c>
      <c r="F157" s="19">
        <v>3.4969999999999999</v>
      </c>
      <c r="G157" s="19">
        <v>3.4780000000000002</v>
      </c>
      <c r="H157" s="19">
        <v>3.4089999999999998</v>
      </c>
      <c r="I157" s="19">
        <v>3.4820000000000002</v>
      </c>
      <c r="J157" s="19">
        <v>3.55</v>
      </c>
      <c r="K157" s="19">
        <v>3.512</v>
      </c>
      <c r="L157" s="87">
        <v>3.63</v>
      </c>
      <c r="M157" s="48">
        <f t="shared" si="77"/>
        <v>3.3599088838268676E-2</v>
      </c>
      <c r="N157" s="48">
        <f t="shared" si="78"/>
        <v>6.4828395423877971E-2</v>
      </c>
      <c r="O157" s="1"/>
      <c r="P157" s="19">
        <f t="shared" si="75"/>
        <v>13.903</v>
      </c>
      <c r="Q157" s="19">
        <f t="shared" si="76"/>
        <v>13.952999999999999</v>
      </c>
      <c r="R157" s="109">
        <f t="shared" si="74"/>
        <v>3.5963461123498242E-3</v>
      </c>
    </row>
    <row r="158" spans="1:18" s="59" customFormat="1">
      <c r="B158" s="17" t="s">
        <v>82</v>
      </c>
      <c r="C158" s="67"/>
      <c r="D158" s="19">
        <v>0.41299999999999998</v>
      </c>
      <c r="E158" s="19">
        <v>0.42099999999999999</v>
      </c>
      <c r="F158" s="19">
        <v>0.441</v>
      </c>
      <c r="G158" s="19">
        <v>0.437</v>
      </c>
      <c r="H158" s="19">
        <v>0.36299999999999999</v>
      </c>
      <c r="I158" s="19">
        <v>0.36699999999999999</v>
      </c>
      <c r="J158" s="19">
        <v>0.36299999999999999</v>
      </c>
      <c r="K158" s="19">
        <v>0.36599999999999999</v>
      </c>
      <c r="L158" s="87">
        <v>0.379</v>
      </c>
      <c r="M158" s="48">
        <f t="shared" si="77"/>
        <v>3.5519125683060038E-2</v>
      </c>
      <c r="N158" s="48">
        <f t="shared" si="78"/>
        <v>4.4077134986225897E-2</v>
      </c>
      <c r="O158" s="1"/>
      <c r="P158" s="19">
        <f t="shared" si="75"/>
        <v>1.712</v>
      </c>
      <c r="Q158" s="19">
        <f t="shared" si="76"/>
        <v>1.4590000000000001</v>
      </c>
      <c r="R158" s="109">
        <f t="shared" si="74"/>
        <v>-0.14778037383177567</v>
      </c>
    </row>
    <row r="159" spans="1:18" s="116" customFormat="1">
      <c r="B159" s="37" t="s">
        <v>83</v>
      </c>
      <c r="C159" s="67"/>
      <c r="D159" s="39">
        <v>0.32690000000000002</v>
      </c>
      <c r="E159" s="39">
        <v>0.63205500000000003</v>
      </c>
      <c r="F159" s="39">
        <v>0.64456800000000003</v>
      </c>
      <c r="G159" s="39">
        <v>0.51695708699999998</v>
      </c>
      <c r="H159" s="39">
        <v>0.30156601100000002</v>
      </c>
      <c r="I159" s="39">
        <v>0.60732996800000005</v>
      </c>
      <c r="J159" s="39">
        <v>0.67852526699999993</v>
      </c>
      <c r="K159" s="39">
        <v>0.62221157500000002</v>
      </c>
      <c r="L159" s="90">
        <v>0.33860965260146503</v>
      </c>
      <c r="M159" s="44">
        <f t="shared" ref="M159" si="79">L159/K159-1</f>
        <v>-0.45579660326720051</v>
      </c>
      <c r="N159" s="44">
        <f t="shared" ref="N159" si="80">L159/H159-1</f>
        <v>0.12283758862156713</v>
      </c>
      <c r="O159" s="25"/>
      <c r="P159" s="39">
        <f t="shared" si="75"/>
        <v>2.1204800869999998</v>
      </c>
      <c r="Q159" s="39">
        <f t="shared" si="76"/>
        <v>2.209632821</v>
      </c>
      <c r="R159" s="117">
        <f t="shared" si="74"/>
        <v>4.2043655371520661E-2</v>
      </c>
    </row>
  </sheetData>
  <mergeCells count="4">
    <mergeCell ref="B23:R23"/>
    <mergeCell ref="B106:R106"/>
    <mergeCell ref="B123:R123"/>
    <mergeCell ref="B149:R149"/>
  </mergeCell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7"/>
  <sheetViews>
    <sheetView zoomScaleNormal="100" workbookViewId="0">
      <selection activeCell="C4" sqref="C4"/>
    </sheetView>
  </sheetViews>
  <sheetFormatPr defaultRowHeight="15"/>
  <cols>
    <col min="1" max="1" width="3.42578125" style="81" customWidth="1"/>
    <col min="2" max="2" width="67" style="81" customWidth="1"/>
    <col min="3" max="3" width="10" style="81" customWidth="1"/>
    <col min="4" max="16384" width="9.140625" style="81"/>
  </cols>
  <sheetData>
    <row r="2" spans="2:3" ht="15.75">
      <c r="B2" s="80" t="s">
        <v>88</v>
      </c>
      <c r="C2"/>
    </row>
    <row r="3" spans="2:3">
      <c r="B3"/>
      <c r="C3" s="81" t="s">
        <v>89</v>
      </c>
    </row>
    <row r="4" spans="2:3">
      <c r="B4" s="82" t="s">
        <v>71</v>
      </c>
      <c r="C4" s="83">
        <v>12.574</v>
      </c>
    </row>
    <row r="5" spans="2:3">
      <c r="B5" s="82" t="s">
        <v>72</v>
      </c>
      <c r="C5" s="83">
        <v>3.5</v>
      </c>
    </row>
    <row r="6" spans="2:3">
      <c r="B6" s="82" t="s">
        <v>90</v>
      </c>
      <c r="C6" s="83">
        <v>2</v>
      </c>
    </row>
    <row r="7" spans="2:3" ht="17.25">
      <c r="B7" s="82" t="s">
        <v>97</v>
      </c>
      <c r="C7" s="83">
        <v>1.5</v>
      </c>
    </row>
    <row r="8" spans="2:3" ht="30">
      <c r="B8" s="82" t="s">
        <v>73</v>
      </c>
      <c r="C8" s="83">
        <v>0.77</v>
      </c>
    </row>
    <row r="9" spans="2:3" ht="15.75" thickBot="1">
      <c r="B9" s="22" t="s">
        <v>91</v>
      </c>
      <c r="C9" s="84">
        <f>C4+C5+C8</f>
        <v>16.843999999999998</v>
      </c>
    </row>
    <row r="10" spans="2:3" ht="18" customHeight="1">
      <c r="B10" s="65" t="s">
        <v>74</v>
      </c>
      <c r="C10" s="85"/>
    </row>
    <row r="11" spans="2:3" ht="17.25">
      <c r="B11" s="82" t="s">
        <v>98</v>
      </c>
      <c r="C11" s="83">
        <v>0.34</v>
      </c>
    </row>
    <row r="12" spans="2:3">
      <c r="B12" s="45"/>
      <c r="C12" s="86"/>
    </row>
    <row r="13" spans="2:3" ht="44.25" customHeight="1">
      <c r="B13" s="121" t="s">
        <v>108</v>
      </c>
      <c r="C13" s="121"/>
    </row>
    <row r="14" spans="2:3">
      <c r="B14" s="121" t="s">
        <v>109</v>
      </c>
      <c r="C14" s="121"/>
    </row>
    <row r="15" spans="2:3">
      <c r="B15"/>
      <c r="C15" s="85"/>
    </row>
    <row r="16" spans="2:3" ht="15.75">
      <c r="B16" s="80" t="s">
        <v>92</v>
      </c>
      <c r="C16" s="85"/>
    </row>
    <row r="17" spans="2:3">
      <c r="B17"/>
      <c r="C17" s="85" t="s">
        <v>89</v>
      </c>
    </row>
    <row r="18" spans="2:3">
      <c r="B18" s="82" t="s">
        <v>93</v>
      </c>
      <c r="C18" s="83"/>
    </row>
    <row r="19" spans="2:3">
      <c r="B19" s="82" t="s">
        <v>94</v>
      </c>
      <c r="C19" s="83">
        <v>14</v>
      </c>
    </row>
    <row r="20" spans="2:3">
      <c r="B20" s="82" t="s">
        <v>95</v>
      </c>
      <c r="C20" s="83">
        <v>1.7</v>
      </c>
    </row>
    <row r="21" spans="2:3">
      <c r="B21"/>
      <c r="C21" s="85"/>
    </row>
    <row r="22" spans="2:3" ht="18">
      <c r="B22" s="80" t="s">
        <v>107</v>
      </c>
      <c r="C22" s="85"/>
    </row>
    <row r="23" spans="2:3">
      <c r="B23"/>
      <c r="C23" s="85" t="s">
        <v>89</v>
      </c>
    </row>
    <row r="24" spans="2:3">
      <c r="B24" s="82" t="s">
        <v>71</v>
      </c>
      <c r="C24" s="83">
        <v>2.4</v>
      </c>
    </row>
    <row r="25" spans="2:3">
      <c r="B25" s="82" t="s">
        <v>96</v>
      </c>
      <c r="C25" s="83">
        <v>4.3803999999999998</v>
      </c>
    </row>
    <row r="27" spans="2:3">
      <c r="B27" s="121" t="s">
        <v>110</v>
      </c>
      <c r="C27" s="121"/>
    </row>
  </sheetData>
  <mergeCells count="3">
    <mergeCell ref="B13:C13"/>
    <mergeCell ref="B14:C14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Рез-ты 1 кв 14 г</vt:lpstr>
      <vt:lpstr>Производственные мощности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pavlov_sv</cp:lastModifiedBy>
  <cp:lastPrinted>2014-04-16T13:16:12Z</cp:lastPrinted>
  <dcterms:created xsi:type="dcterms:W3CDTF">2014-01-24T09:07:43Z</dcterms:created>
  <dcterms:modified xsi:type="dcterms:W3CDTF">2014-04-18T14:18:13Z</dcterms:modified>
</cp:coreProperties>
</file>