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ams.nlmk.ru@SSL\DavWWWRoot\sites\usi\Shared Documents\Disclosure\2017_Q3\Financial release\04_InProgress\"/>
    </mc:Choice>
  </mc:AlternateContent>
  <bookViews>
    <workbookView xWindow="0" yWindow="0" windowWidth="28800" windowHeight="12435" tabRatio="759" activeTab="4"/>
  </bookViews>
  <sheets>
    <sheet name="Cover" sheetId="36" r:id="rId1"/>
    <sheet name="Content" sheetId="38" r:id="rId2"/>
    <sheet name="Key Indicators" sheetId="30" r:id="rId3"/>
    <sheet name="Consolidated sales" sheetId="34" r:id="rId4"/>
    <sheet name="RFP" sheetId="14" r:id="rId5"/>
    <sheet name="RLP" sheetId="44" r:id="rId6"/>
    <sheet name="Mining" sheetId="22" r:id="rId7"/>
    <sheet name="NLMK USA" sheetId="42" r:id="rId8"/>
    <sheet name="NLMK Dansteel" sheetId="43" r:id="rId9"/>
    <sheet name="P&amp;L" sheetId="28" r:id="rId10"/>
    <sheet name="CashFlow" sheetId="29" r:id="rId11"/>
    <sheet name="Balance Sheet" sheetId="33" r:id="rId12"/>
    <sheet name="Historical Data" sheetId="39" r:id="rId13"/>
    <sheet name="Foreign rolled products" sheetId="10" state="hidden" r:id="rId14"/>
    <sheet name="MiningO" sheetId="13" state="hidden" r:id="rId15"/>
    <sheet name="Russian long products" sheetId="12" state="hidden" r:id="rId16"/>
    <sheet name="Russian flat products" sheetId="11" state="hidden" r:id="rId17"/>
  </sheets>
  <externalReferences>
    <externalReference r:id="rId18"/>
    <externalReference r:id="rId19"/>
  </externalReferences>
  <definedNames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FDS_HYPERLINK_TOGGLE_STATE__" hidden="1">"ON"</definedName>
    <definedName name="_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Sort" localSheetId="11" hidden="1">#REF!</definedName>
    <definedName name="_Sort" localSheetId="10" hidden="1">#REF!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8" hidden="1">#REF!</definedName>
    <definedName name="_Sort" localSheetId="9" hidden="1">#REF!</definedName>
    <definedName name="_Sort" localSheetId="5" hidden="1">#REF!</definedName>
    <definedName name="_Sort" hidden="1">#REF!</definedName>
    <definedName name="_Sort2" localSheetId="8" hidden="1">#REF!</definedName>
    <definedName name="_Sort2" localSheetId="5" hidden="1">#REF!</definedName>
    <definedName name="_Sort2" hidden="1">#REF!</definedName>
    <definedName name="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11" hidden="1">#REF!</definedName>
    <definedName name="_xlnm._FilterDatabase" localSheetId="10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5" hidden="1">#REF!</definedName>
    <definedName name="_xlnm._FilterDatabase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wvu.summary1." hidden="1">[2]Comps!$A$1:$AA$49</definedName>
    <definedName name="ACwvu.summary2." hidden="1">[2]Comps!$A$147:$AA$192</definedName>
    <definedName name="ACwvu.summary3." hidden="1">[2]Comps!$A$103:$AA$146</definedName>
    <definedName name="All" localSheetId="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2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localSheetId="1" hidden="1">{"FCB_ALL",#N/A,FALSE,"FCB"}</definedName>
    <definedName name="as" localSheetId="0" hidden="1">{"FCB_ALL",#N/A,FALSE,"FCB"}</definedName>
    <definedName name="as" localSheetId="12" hidden="1">{"FCB_ALL",#N/A,FALSE,"FCB"}</definedName>
    <definedName name="as" localSheetId="8" hidden="1">{"FCB_ALL",#N/A,FALSE,"FCB"}</definedName>
    <definedName name="as" localSheetId="7" hidden="1">{"FCB_ALL",#N/A,FALSE,"FCB"}</definedName>
    <definedName name="as" localSheetId="5" hidden="1">{"FCB_ALL",#N/A,FALSE,"FCB"}</definedName>
    <definedName name="as" hidden="1">{"FCB_ALL",#N/A,FALSE,"FCB"}</definedName>
    <definedName name="awe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dddddd" localSheetId="1" hidden="1">{"FCB_ALL",#N/A,FALSE,"FCB";"GREY_ALL",#N/A,FALSE,"GREY"}</definedName>
    <definedName name="dddddd" localSheetId="0" hidden="1">{"FCB_ALL",#N/A,FALSE,"FCB";"GREY_ALL",#N/A,FALSE,"GREY"}</definedName>
    <definedName name="dddddd" localSheetId="12" hidden="1">{"FCB_ALL",#N/A,FALSE,"FCB";"GREY_ALL",#N/A,FALSE,"GREY"}</definedName>
    <definedName name="dddddd" localSheetId="8" hidden="1">{"FCB_ALL",#N/A,FALSE,"FCB";"GREY_ALL",#N/A,FALSE,"GREY"}</definedName>
    <definedName name="dddddd" localSheetId="7" hidden="1">{"FCB_ALL",#N/A,FALSE,"FCB";"GREY_ALL",#N/A,FALSE,"GREY"}</definedName>
    <definedName name="dddddd" localSheetId="5" hidden="1">{"FCB_ALL",#N/A,FALSE,"FCB";"GREY_ALL",#N/A,FALSE,"GREY"}</definedName>
    <definedName name="dddddd" hidden="1">{"FCB_ALL",#N/A,FALSE,"FCB";"GREY_ALL",#N/A,FALSE,"GREY"}</definedName>
    <definedName name="dfd" localSheetId="1" hidden="1">{"FCB_ALL",#N/A,FALSE,"FCB";"GREY_ALL",#N/A,FALSE,"GREY"}</definedName>
    <definedName name="dfd" localSheetId="0" hidden="1">{"FCB_ALL",#N/A,FALSE,"FCB";"GREY_ALL",#N/A,FALSE,"GREY"}</definedName>
    <definedName name="dfd" localSheetId="12" hidden="1">{"FCB_ALL",#N/A,FALSE,"FCB";"GREY_ALL",#N/A,FALSE,"GREY"}</definedName>
    <definedName name="dfd" localSheetId="8" hidden="1">{"FCB_ALL",#N/A,FALSE,"FCB";"GREY_ALL",#N/A,FALSE,"GREY"}</definedName>
    <definedName name="dfd" localSheetId="7" hidden="1">{"FCB_ALL",#N/A,FALSE,"FCB";"GREY_ALL",#N/A,FALSE,"GREY"}</definedName>
    <definedName name="dfd" localSheetId="5" hidden="1">{"FCB_ALL",#N/A,FALSE,"FCB";"GREY_ALL",#N/A,FALSE,"GREY"}</definedName>
    <definedName name="dfd" hidden="1">{"FCB_ALL",#N/A,FALSE,"FCB";"GREY_ALL",#N/A,FALSE,"GREY"}</definedName>
    <definedName name="dfdas" localSheetId="1" hidden="1">{"FCB_ALL",#N/A,FALSE,"FCB";"GREY_ALL",#N/A,FALSE,"GREY"}</definedName>
    <definedName name="dfdas" localSheetId="0" hidden="1">{"FCB_ALL",#N/A,FALSE,"FCB";"GREY_ALL",#N/A,FALSE,"GREY"}</definedName>
    <definedName name="dfdas" localSheetId="12" hidden="1">{"FCB_ALL",#N/A,FALSE,"FCB";"GREY_ALL",#N/A,FALSE,"GREY"}</definedName>
    <definedName name="dfdas" localSheetId="8" hidden="1">{"FCB_ALL",#N/A,FALSE,"FCB";"GREY_ALL",#N/A,FALSE,"GREY"}</definedName>
    <definedName name="dfdas" localSheetId="7" hidden="1">{"FCB_ALL",#N/A,FALSE,"FCB";"GREY_ALL",#N/A,FALSE,"GREY"}</definedName>
    <definedName name="dfdas" localSheetId="5" hidden="1">{"FCB_ALL",#N/A,FALSE,"FCB";"GREY_ALL",#N/A,FALSE,"GREY"}</definedName>
    <definedName name="dfdas" hidden="1">{"FCB_ALL",#N/A,FALSE,"FCB";"GREY_ALL",#N/A,FALSE,"GREY"}</definedName>
    <definedName name="dfdfd" localSheetId="1" hidden="1">{"FCB_ALL",#N/A,FALSE,"FCB";"GREY_ALL",#N/A,FALSE,"GREY"}</definedName>
    <definedName name="dfdfd" localSheetId="0" hidden="1">{"FCB_ALL",#N/A,FALSE,"FCB";"GREY_ALL",#N/A,FALSE,"GREY"}</definedName>
    <definedName name="dfdfd" localSheetId="12" hidden="1">{"FCB_ALL",#N/A,FALSE,"FCB";"GREY_ALL",#N/A,FALSE,"GREY"}</definedName>
    <definedName name="dfdfd" localSheetId="8" hidden="1">{"FCB_ALL",#N/A,FALSE,"FCB";"GREY_ALL",#N/A,FALSE,"GREY"}</definedName>
    <definedName name="dfdfd" localSheetId="7" hidden="1">{"FCB_ALL",#N/A,FALSE,"FCB";"GREY_ALL",#N/A,FALSE,"GREY"}</definedName>
    <definedName name="dfdfd" localSheetId="5" hidden="1">{"FCB_ALL",#N/A,FALSE,"FCB";"GREY_ALL",#N/A,FALSE,"GREY"}</definedName>
    <definedName name="dfdfd" hidden="1">{"FCB_ALL",#N/A,FALSE,"FCB";"GREY_ALL",#N/A,FALSE,"GREY"}</definedName>
    <definedName name="dfdfdfd" localSheetId="1" hidden="1">{"FCB_ALL",#N/A,FALSE,"FCB"}</definedName>
    <definedName name="dfdfdfd" localSheetId="0" hidden="1">{"FCB_ALL",#N/A,FALSE,"FCB"}</definedName>
    <definedName name="dfdfdfd" localSheetId="12" hidden="1">{"FCB_ALL",#N/A,FALSE,"FCB"}</definedName>
    <definedName name="dfdfdfd" localSheetId="8" hidden="1">{"FCB_ALL",#N/A,FALSE,"FCB"}</definedName>
    <definedName name="dfdfdfd" localSheetId="7" hidden="1">{"FCB_ALL",#N/A,FALSE,"FCB"}</definedName>
    <definedName name="dfdfdfd" localSheetId="5" hidden="1">{"FCB_ALL",#N/A,FALSE,"FCB"}</definedName>
    <definedName name="dfdfdfd" hidden="1">{"FCB_ALL",#N/A,FALSE,"FCB"}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localSheetId="1" hidden="1">{#N/A,#N/A,FALSE,"Italy";#N/A,#N/A,FALSE,"Aperol Italy";#N/A,#N/A,FALSE,"Aperol Soda Italy";#N/A,#N/A,FALSE,"Spumanti";#N/A,#N/A,FALSE,"Barbieri Liqueur Italy";#N/A,#N/A,FALSE,"Others Italy"}</definedName>
    <definedName name="erref" localSheetId="0" hidden="1">{#N/A,#N/A,FALSE,"Italy";#N/A,#N/A,FALSE,"Aperol Italy";#N/A,#N/A,FALSE,"Aperol Soda Italy";#N/A,#N/A,FALSE,"Spumanti";#N/A,#N/A,FALSE,"Barbieri Liqueur Italy";#N/A,#N/A,FALSE,"Others Italy"}</definedName>
    <definedName name="erref" localSheetId="12" hidden="1">{#N/A,#N/A,FALSE,"Italy";#N/A,#N/A,FALSE,"Aperol Italy";#N/A,#N/A,FALSE,"Aperol Soda Italy";#N/A,#N/A,FALSE,"Spumanti";#N/A,#N/A,FALSE,"Barbieri Liqueur Italy";#N/A,#N/A,FALSE,"Others Italy"}</definedName>
    <definedName name="erref" localSheetId="8" hidden="1">{#N/A,#N/A,FALSE,"Italy";#N/A,#N/A,FALSE,"Aperol Italy";#N/A,#N/A,FALSE,"Aperol Soda Italy";#N/A,#N/A,FALSE,"Spumanti";#N/A,#N/A,FALSE,"Barbieri Liqueur Italy";#N/A,#N/A,FALSE,"Others Italy"}</definedName>
    <definedName name="erref" localSheetId="7" hidden="1">{#N/A,#N/A,FALSE,"Italy";#N/A,#N/A,FALSE,"Aperol Italy";#N/A,#N/A,FALSE,"Aperol Soda Italy";#N/A,#N/A,FALSE,"Spumanti";#N/A,#N/A,FALSE,"Barbieri Liqueur Italy";#N/A,#N/A,FALSE,"Others Italy"}</definedName>
    <definedName name="erref" localSheetId="5" hidden="1">{#N/A,#N/A,FALSE,"Italy";#N/A,#N/A,FALSE,"Aperol Italy";#N/A,#N/A,FALSE,"Aperol Soda Italy";#N/A,#N/A,FALSE,"Spumanti";#N/A,#N/A,FALSE,"Barbieri Liqueur Italy";#N/A,#N/A,FALSE,"Others Italy"}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HTML_Control" localSheetId="1" hidden="1">{"'КУЛАКОВ Ю.В.'!$A$1:$AP$78"}</definedName>
    <definedName name="HTML_Control" localSheetId="0" hidden="1">{"'КУЛАКОВ Ю.В.'!$A$1:$AP$78"}</definedName>
    <definedName name="HTML_Control" localSheetId="12" hidden="1">{"'КУЛАКОВ Ю.В.'!$A$1:$AP$78"}</definedName>
    <definedName name="HTML_Control" localSheetId="8" hidden="1">{"'КУЛАКОВ Ю.В.'!$A$1:$AP$78"}</definedName>
    <definedName name="HTML_Control" localSheetId="7" hidden="1">{"'КУЛАКОВ Ю.В.'!$A$1:$AP$78"}</definedName>
    <definedName name="HTML_Control" localSheetId="5" hidden="1">{"'КУЛАКОВ Ю.В.'!$A$1:$AP$78"}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"БЮДЖЕТ_0398изм11"</definedName>
    <definedName name="iuy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jlklkjlkjlkj" localSheetId="1" hidden="1">{"page1",#N/A,TRUE,"CSC";"page2",#N/A,TRUE,"CSC"}</definedName>
    <definedName name="lkjlklkjlkjlkj" localSheetId="0" hidden="1">{"page1",#N/A,TRUE,"CSC";"page2",#N/A,TRUE,"CSC"}</definedName>
    <definedName name="lkjlklkjlkjlkj" localSheetId="12" hidden="1">{"page1",#N/A,TRUE,"CSC";"page2",#N/A,TRUE,"CSC"}</definedName>
    <definedName name="lkjlklkjlkjlkj" localSheetId="8" hidden="1">{"page1",#N/A,TRUE,"CSC";"page2",#N/A,TRUE,"CSC"}</definedName>
    <definedName name="lkjlklkjlkjlkj" localSheetId="7" hidden="1">{"page1",#N/A,TRUE,"CSC";"page2",#N/A,TRUE,"CSC"}</definedName>
    <definedName name="lkjlklkjlkjlkj" localSheetId="5" hidden="1">{"page1",#N/A,TRUE,"CSC";"page2",#N/A,TRUE,"CSC"}</definedName>
    <definedName name="lkjlklkjlkjlkj" hidden="1">{"page1",#N/A,TRUE,"CSC";"page2",#N/A,TRUE,"CSC"}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localSheetId="1" hidden="1">{"CSC_1",#N/A,FALSE,"CSC Outputs";"CSC_2",#N/A,FALSE,"CSC Outputs"}</definedName>
    <definedName name="New" localSheetId="0" hidden="1">{"CSC_1",#N/A,FALSE,"CSC Outputs";"CSC_2",#N/A,FALSE,"CSC Outputs"}</definedName>
    <definedName name="New" localSheetId="12" hidden="1">{"CSC_1",#N/A,FALSE,"CSC Outputs";"CSC_2",#N/A,FALSE,"CSC Outputs"}</definedName>
    <definedName name="New" localSheetId="8" hidden="1">{"CSC_1",#N/A,FALSE,"CSC Outputs";"CSC_2",#N/A,FALSE,"CSC Outputs"}</definedName>
    <definedName name="New" localSheetId="7" hidden="1">{"CSC_1",#N/A,FALSE,"CSC Outputs";"CSC_2",#N/A,FALSE,"CSC Outputs"}</definedName>
    <definedName name="New" localSheetId="5" hidden="1">{"CSC_1",#N/A,FALSE,"CSC Outputs";"CSC_2",#N/A,FALSE,"CSC Outputs"}</definedName>
    <definedName name="New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2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hidden="1">{"CSC_1",#N/A,FALSE,"CSC Outputs";"CSC_2",#N/A,FALSE,"CSC Outputs"}</definedName>
    <definedName name="PrintBuyer" localSheetId="1" hidden="1">{#N/A,"DR",FALSE,"increm pf";#N/A,"MAMSI",FALSE,"increm pf";#N/A,"MAXI",FALSE,"increm pf";#N/A,"PCAM",FALSE,"increm pf";#N/A,"PHSV",FALSE,"increm pf";#N/A,"SIE",FALSE,"increm pf"}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localSheetId="12" hidden="1">{#N/A,"DR",FALSE,"increm pf";#N/A,"MAMSI",FALSE,"increm pf";#N/A,"MAXI",FALSE,"increm pf";#N/A,"PCAM",FALSE,"increm pf";#N/A,"PHSV",FALSE,"increm pf";#N/A,"SIE",FALSE,"increm pf"}</definedName>
    <definedName name="PrintBuyer" localSheetId="8" hidden="1">{#N/A,"DR",FALSE,"increm pf";#N/A,"MAMSI",FALSE,"increm pf";#N/A,"MAXI",FALSE,"increm pf";#N/A,"PCAM",FALSE,"increm pf";#N/A,"PHSV",FALSE,"increm pf";#N/A,"SIE",FALSE,"increm pf"}</definedName>
    <definedName name="PrintBuyer" localSheetId="7" hidden="1">{#N/A,"DR",FALSE,"increm pf";#N/A,"MAMSI",FALSE,"increm pf";#N/A,"MAXI",FALSE,"increm pf";#N/A,"PCAM",FALSE,"increm pf";#N/A,"PHSV",FALSE,"increm pf";#N/A,"SIE",FALSE,"increm pf"}</definedName>
    <definedName name="PrintBuyer" localSheetId="5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rename_of_wrn.CSC" localSheetId="1" hidden="1">{"page1",#N/A,TRUE,"CSC";"page2",#N/A,TRUE,"CSC"}</definedName>
    <definedName name="rename_of_wrn.CSC" localSheetId="0" hidden="1">{"page1",#N/A,TRUE,"CSC";"page2",#N/A,TRUE,"CSC"}</definedName>
    <definedName name="rename_of_wrn.CSC" localSheetId="12" hidden="1">{"page1",#N/A,TRUE,"CSC";"page2",#N/A,TRUE,"CSC"}</definedName>
    <definedName name="rename_of_wrn.CSC" localSheetId="8" hidden="1">{"page1",#N/A,TRUE,"CSC";"page2",#N/A,TRUE,"CSC"}</definedName>
    <definedName name="rename_of_wrn.CSC" localSheetId="7" hidden="1">{"page1",#N/A,TRUE,"CSC";"page2",#N/A,TRUE,"CSC"}</definedName>
    <definedName name="rename_of_wrn.CSC" localSheetId="5" hidden="1">{"page1",#N/A,TRUE,"CSC";"page2",#N/A,TRUE,"CSC"}</definedName>
    <definedName name="rename_of_wrn.CSC" hidden="1">{"page1",#N/A,TRUE,"CSC";"page2",#N/A,TRUE,"CSC"}</definedName>
    <definedName name="Swvu.summary3." hidden="1">[2]Comps!$A$103:$AA$146</definedName>
    <definedName name="wrn.Alex." localSheetId="1" hidden="1">{#N/A,#N/A,FALSE,"TradeSumm";#N/A,#N/A,FALSE,"StatsSumm"}</definedName>
    <definedName name="wrn.Alex." localSheetId="0" hidden="1">{#N/A,#N/A,FALSE,"TradeSumm";#N/A,#N/A,FALSE,"StatsSumm"}</definedName>
    <definedName name="wrn.Alex." localSheetId="12" hidden="1">{#N/A,#N/A,FALSE,"TradeSumm";#N/A,#N/A,FALSE,"StatsSumm"}</definedName>
    <definedName name="wrn.Alex." localSheetId="8" hidden="1">{#N/A,#N/A,FALSE,"TradeSumm";#N/A,#N/A,FALSE,"StatsSumm"}</definedName>
    <definedName name="wrn.Alex." localSheetId="7" hidden="1">{#N/A,#N/A,FALSE,"TradeSumm";#N/A,#N/A,FALSE,"StatsSumm"}</definedName>
    <definedName name="wrn.Alex." localSheetId="5" hidden="1">{#N/A,#N/A,FALSE,"TradeSumm";#N/A,#N/A,FALSE,"StatsSumm"}</definedName>
    <definedName name="wrn.Alex." hidden="1">{#N/A,#N/A,FALSE,"TradeSumm";#N/A,#N/A,FALSE,"StatsSumm"}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2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localSheetId="1" hidden="1">{#N/A,#N/A,TRUE,"Lines";#N/A,#N/A,TRUE,"Stations";#N/A,#N/A,TRUE,"Cap. Expenses";#N/A,#N/A,TRUE,"Land";#N/A,#N/A,TRUE,"Cen Proces Sys";#N/A,#N/A,TRUE,"telecom";#N/A,#N/A,TRUE,"Other"}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localSheetId="12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1" hidden="1">{"Assumptions",#N/A,FALSE,"Assum"}</definedName>
    <definedName name="wrn.Assumptions." localSheetId="0" hidden="1">{"Assumptions",#N/A,FALSE,"Assum"}</definedName>
    <definedName name="wrn.Assumptions." localSheetId="12" hidden="1">{"Assumptions",#N/A,FALSE,"Assum"}</definedName>
    <definedName name="wrn.Assumptions." localSheetId="8" hidden="1">{"Assumptions",#N/A,FALSE,"Assum"}</definedName>
    <definedName name="wrn.Assumptions." localSheetId="7" hidden="1">{"Assumptions",#N/A,FALSE,"Assum"}</definedName>
    <definedName name="wrn.Assumptions." localSheetId="5" hidden="1">{"Assumptions",#N/A,FALSE,"Assum"}</definedName>
    <definedName name="wrn.Assumptions." hidden="1">{"Assumptions",#N/A,FALSE,"Assum"}</definedName>
    <definedName name="wrn.CAG." localSheetId="1" hidden="1">{#N/A,#N/A,FALSE,"CAG"}</definedName>
    <definedName name="wrn.CAG." localSheetId="0" hidden="1">{#N/A,#N/A,FALSE,"CAG"}</definedName>
    <definedName name="wrn.CAG." localSheetId="12" hidden="1">{#N/A,#N/A,FALSE,"CAG"}</definedName>
    <definedName name="wrn.CAG." localSheetId="8" hidden="1">{#N/A,#N/A,FALSE,"CAG"}</definedName>
    <definedName name="wrn.CAG." localSheetId="7" hidden="1">{#N/A,#N/A,FALSE,"CAG"}</definedName>
    <definedName name="wrn.CAG." localSheetId="5" hidden="1">{#N/A,#N/A,FALSE,"CAG"}</definedName>
    <definedName name="wrn.CAG." hidden="1">{#N/A,#N/A,FALSE,"CAG"}</definedName>
    <definedName name="wrn.Cider." localSheetId="1" hidden="1">{#N/A,#N/A,FALSE,"Cider Segment";#N/A,#N/A,FALSE,"Bulmers";#N/A,#N/A,FALSE,"Ritz";#N/A,#N/A,FALSE,"Stag";#N/A,#N/A,FALSE,"Cider Others"}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2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2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1" hidden="1">{#N/A,#N/A,FALSE,"Contribution Analysis"}</definedName>
    <definedName name="wrn.contribution." localSheetId="0" hidden="1">{#N/A,#N/A,FALSE,"Contribution Analysis"}</definedName>
    <definedName name="wrn.contribution." localSheetId="12" hidden="1">{#N/A,#N/A,FALSE,"Contribution Analysis"}</definedName>
    <definedName name="wrn.contribution." localSheetId="8" hidden="1">{#N/A,#N/A,FALSE,"Contribution Analysis"}</definedName>
    <definedName name="wrn.contribution." localSheetId="7" hidden="1">{#N/A,#N/A,FALSE,"Contribution Analysis"}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1" hidden="1">{#N/A,#N/A,FALSE,"CPB"}</definedName>
    <definedName name="wrn.CPB." localSheetId="0" hidden="1">{#N/A,#N/A,FALSE,"CPB"}</definedName>
    <definedName name="wrn.CPB." localSheetId="12" hidden="1">{#N/A,#N/A,FALSE,"CPB"}</definedName>
    <definedName name="wrn.CPB." localSheetId="8" hidden="1">{#N/A,#N/A,FALSE,"CPB"}</definedName>
    <definedName name="wrn.CPB." localSheetId="7" hidden="1">{#N/A,#N/A,FALSE,"CPB"}</definedName>
    <definedName name="wrn.CPB." localSheetId="5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0" hidden="1">{#N/A,#N/A,FALSE,"Credit Summary"}</definedName>
    <definedName name="wrn.Credit._.Summary." localSheetId="12" hidden="1">{#N/A,#N/A,FALSE,"Credit Summary"}</definedName>
    <definedName name="wrn.Credit._.Summary." localSheetId="8" hidden="1">{#N/A,#N/A,FALSE,"Credit Summary"}</definedName>
    <definedName name="wrn.Credit._.Summary." localSheetId="7" hidden="1">{#N/A,#N/A,FALSE,"Credit Summary"}</definedName>
    <definedName name="wrn.Credit._.Summary." localSheetId="5" hidden="1">{#N/A,#N/A,FALSE,"Credit Summary"}</definedName>
    <definedName name="wrn.Credit._.Summary." hidden="1">{#N/A,#N/A,FALSE,"Credit Summary"}</definedName>
    <definedName name="wrn.CSC." localSheetId="1" hidden="1">{"page1",#N/A,TRUE,"CSC";"page2",#N/A,TRUE,"CSC"}</definedName>
    <definedName name="wrn.CSC." localSheetId="0" hidden="1">{"page1",#N/A,TRUE,"CSC";"page2",#N/A,TRUE,"CSC"}</definedName>
    <definedName name="wrn.CSC." localSheetId="12" hidden="1">{"page1",#N/A,TRUE,"CSC";"page2",#N/A,TRUE,"CSC"}</definedName>
    <definedName name="wrn.CSC." localSheetId="8" hidden="1">{"page1",#N/A,TRUE,"CSC";"page2",#N/A,TRUE,"CSC"}</definedName>
    <definedName name="wrn.CSC." localSheetId="7" hidden="1">{"page1",#N/A,TRUE,"CSC";"page2",#N/A,TRUE,"CSC"}</definedName>
    <definedName name="wrn.CSC." localSheetId="5" hidden="1">{"page1",#N/A,TRUE,"CSC";"page2",#N/A,TRUE,"CSC"}</definedName>
    <definedName name="wrn.CSC." hidden="1">{"page1",#N/A,TRUE,"CSC";"page2",#N/A,TRUE,"CSC"}</definedName>
    <definedName name="wrn.CSC2" localSheetId="1" hidden="1">{"page1",#N/A,TRUE,"CSC";"page2",#N/A,TRUE,"CSC"}</definedName>
    <definedName name="wrn.CSC2" localSheetId="0" hidden="1">{"page1",#N/A,TRUE,"CSC";"page2",#N/A,TRUE,"CSC"}</definedName>
    <definedName name="wrn.CSC2" localSheetId="12" hidden="1">{"page1",#N/A,TRUE,"CSC";"page2",#N/A,TRUE,"CSC"}</definedName>
    <definedName name="wrn.CSC2" localSheetId="8" hidden="1">{"page1",#N/A,TRUE,"CSC";"page2",#N/A,TRUE,"CSC"}</definedName>
    <definedName name="wrn.CSC2" localSheetId="7" hidden="1">{"page1",#N/A,TRUE,"CSC";"page2",#N/A,TRUE,"CSC"}</definedName>
    <definedName name="wrn.CSC2" localSheetId="5" hidden="1">{"page1",#N/A,TRUE,"CSC";"page2",#N/A,TRUE,"CSC"}</definedName>
    <definedName name="wrn.CSC2" hidden="1">{"page1",#N/A,TRUE,"CSC";"page2",#N/A,TRUE,"CSC"}</definedName>
    <definedName name="wrn.csc2." localSheetId="1" hidden="1">{#N/A,#N/A,FALSE,"ORIX CSC"}</definedName>
    <definedName name="wrn.csc2." localSheetId="0" hidden="1">{#N/A,#N/A,FALSE,"ORIX CSC"}</definedName>
    <definedName name="wrn.csc2." localSheetId="12" hidden="1">{#N/A,#N/A,FALSE,"ORIX CSC"}</definedName>
    <definedName name="wrn.csc2." localSheetId="8" hidden="1">{#N/A,#N/A,FALSE,"ORIX CSC"}</definedName>
    <definedName name="wrn.csc2." localSheetId="7" hidden="1">{#N/A,#N/A,FALSE,"ORIX CSC"}</definedName>
    <definedName name="wrn.csc2." localSheetId="5" hidden="1">{#N/A,#N/A,FALSE,"ORIX CSC"}</definedName>
    <definedName name="wrn.csc2." hidden="1">{#N/A,#N/A,FALSE,"ORIX CSC"}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1" hidden="1">{"Eur Base Top",#N/A,FALSE,"Europe Base";"Eur Base Bottom",#N/A,FALSE,"Europe Base"}</definedName>
    <definedName name="wrn.Europe._.Base." localSheetId="0" hidden="1">{"Eur Base Top",#N/A,FALSE,"Europe Base";"Eur Base Bottom",#N/A,FALSE,"Europe Base"}</definedName>
    <definedName name="wrn.Europe._.Base." localSheetId="12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1" hidden="1">{"IS w Ratios",#N/A,FALSE,"Europe";"PF CF Europe",#N/A,FALSE,"Europe";"DCF Eur Matrix",#N/A,FALSE,"Europe"}</definedName>
    <definedName name="wrn.Europe._.Set." localSheetId="0" hidden="1">{"IS w Ratios",#N/A,FALSE,"Europe";"PF CF Europe",#N/A,FALSE,"Europe";"DCF Eur Matrix",#N/A,FALSE,"Europe"}</definedName>
    <definedName name="wrn.Europe._.Set." localSheetId="12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2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localSheetId="1" hidden="1">{"IS FE with Ratios",#N/A,FALSE,"Far East";"PF CF Far East",#N/A,FALSE,"Far East";"DCF Far East Matrix",#N/A,FALSE,"Far East"}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2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." localSheetId="1" hidden="1">{"FCB_ALL",#N/A,FALSE,"FCB"}</definedName>
    <definedName name="wrn.FCB." localSheetId="0" hidden="1">{"FCB_ALL",#N/A,FALSE,"FCB"}</definedName>
    <definedName name="wrn.FCB." localSheetId="12" hidden="1">{"FCB_ALL",#N/A,FALSE,"FCB"}</definedName>
    <definedName name="wrn.FCB." localSheetId="8" hidden="1">{"FCB_ALL",#N/A,FALSE,"FCB"}</definedName>
    <definedName name="wrn.FCB." localSheetId="7" hidden="1">{"FCB_ALL",#N/A,FALSE,"FCB"}</definedName>
    <definedName name="wrn.FCB." localSheetId="5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0" hidden="1">{"FCB_ALL",#N/A,FALSE,"FCB"}</definedName>
    <definedName name="wrn.fcb2" localSheetId="12" hidden="1">{"FCB_ALL",#N/A,FALSE,"FCB"}</definedName>
    <definedName name="wrn.fcb2" localSheetId="8" hidden="1">{"FCB_ALL",#N/A,FALSE,"FCB"}</definedName>
    <definedName name="wrn.fcb2" localSheetId="7" hidden="1">{"FCB_ALL",#N/A,FALSE,"FCB"}</definedName>
    <definedName name="wrn.fcb2" localSheetId="5" hidden="1">{"FCB_ALL",#N/A,FALSE,"FCB"}</definedName>
    <definedName name="wrn.fcb2" hidden="1">{"FCB_ALL",#N/A,FALSE,"FCB"}</definedName>
    <definedName name="wrn.FE._.Sensitivity." localSheetId="1" hidden="1">{"Far East Top",#N/A,FALSE,"FE Model";"Far East Mid",#N/A,FALSE,"FE Model";"Far East Base",#N/A,FALSE,"FE Model"}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2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or._.TenneT." localSheetId="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2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localSheetId="1" hidden="1">{#N/A,#N/A,FALSE,"GIS"}</definedName>
    <definedName name="wrn.GIS." localSheetId="0" hidden="1">{#N/A,#N/A,FALSE,"GIS"}</definedName>
    <definedName name="wrn.GIS." localSheetId="12" hidden="1">{#N/A,#N/A,FALSE,"GIS"}</definedName>
    <definedName name="wrn.GIS." localSheetId="8" hidden="1">{#N/A,#N/A,FALSE,"GIS"}</definedName>
    <definedName name="wrn.GIS." localSheetId="7" hidden="1">{#N/A,#N/A,FALSE,"GIS"}</definedName>
    <definedName name="wrn.GIS." localSheetId="5" hidden="1">{#N/A,#N/A,FALSE,"GIS"}</definedName>
    <definedName name="wrn.GIS." hidden="1">{#N/A,#N/A,FALSE,"GIS"}</definedName>
    <definedName name="wrn.Historical._.Cost._.PWC." localSheetId="1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2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2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localSheetId="1" hidden="1">{#N/A,#N/A,FALSE,"HNZ"}</definedName>
    <definedName name="wrn.HNZ." localSheetId="0" hidden="1">{#N/A,#N/A,FALSE,"HNZ"}</definedName>
    <definedName name="wrn.HNZ." localSheetId="12" hidden="1">{#N/A,#N/A,FALSE,"HNZ"}</definedName>
    <definedName name="wrn.HNZ." localSheetId="8" hidden="1">{#N/A,#N/A,FALSE,"HNZ"}</definedName>
    <definedName name="wrn.HNZ." localSheetId="7" hidden="1">{#N/A,#N/A,FALSE,"HNZ"}</definedName>
    <definedName name="wrn.HNZ." localSheetId="5" hidden="1">{#N/A,#N/A,FALSE,"HNZ"}</definedName>
    <definedName name="wrn.HNZ." hidden="1">{#N/A,#N/A,FALSE,"HNZ"}</definedName>
    <definedName name="wrn.Introduction." localSheetId="1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2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2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1" hidden="1">{"JG FE Top",#N/A,FALSE,"JG FE $";"JG FE Bottom",#N/A,FALSE,"JG FE $"}</definedName>
    <definedName name="wrn.JG._.FE._.Dollar." localSheetId="0" hidden="1">{"JG FE Top",#N/A,FALSE,"JG FE $";"JG FE Bottom",#N/A,FALSE,"JG FE $"}</definedName>
    <definedName name="wrn.JG._.FE._.Dollar." localSheetId="12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1" hidden="1">{"JG FE Top",#N/A,FALSE,"JG FE ¥";"JG FE Bottom",#N/A,FALSE,"JG FE ¥"}</definedName>
    <definedName name="wrn.JG._.FE._.Yen." localSheetId="0" hidden="1">{"JG FE Top",#N/A,FALSE,"JG FE ¥";"JG FE Bottom",#N/A,FALSE,"JG FE ¥"}</definedName>
    <definedName name="wrn.JG._.FE._.Yen." localSheetId="12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hidden="1">{"JG FE Top",#N/A,FALSE,"JG FE ¥";"JG FE Bottom",#N/A,FALSE,"JG FE ¥"}</definedName>
    <definedName name="wrn.K." localSheetId="1" hidden="1">{#N/A,#N/A,FALSE,"K"}</definedName>
    <definedName name="wrn.K." localSheetId="0" hidden="1">{#N/A,#N/A,FALSE,"K"}</definedName>
    <definedName name="wrn.K." localSheetId="12" hidden="1">{#N/A,#N/A,FALSE,"K"}</definedName>
    <definedName name="wrn.K." localSheetId="8" hidden="1">{#N/A,#N/A,FALSE,"K"}</definedName>
    <definedName name="wrn.K." localSheetId="7" hidden="1">{#N/A,#N/A,FALSE,"K"}</definedName>
    <definedName name="wrn.K." localSheetId="5" hidden="1">{#N/A,#N/A,FALSE,"K"}</definedName>
    <definedName name="wrn.K." hidden="1">{#N/A,#N/A,FALSE,"K"}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2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2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2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localSheetId="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2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1" hidden="1">{#N/A,#N/A,FALSE,"MCCRK"}</definedName>
    <definedName name="wrn.MCCRK." localSheetId="0" hidden="1">{#N/A,#N/A,FALSE,"MCCRK"}</definedName>
    <definedName name="wrn.MCCRK." localSheetId="12" hidden="1">{#N/A,#N/A,FALSE,"MCCRK"}</definedName>
    <definedName name="wrn.MCCRK." localSheetId="8" hidden="1">{#N/A,#N/A,FALSE,"MCCRK"}</definedName>
    <definedName name="wrn.MCCRK." localSheetId="7" hidden="1">{#N/A,#N/A,FALSE,"MCCRK"}</definedName>
    <definedName name="wrn.MCCRK." localSheetId="5" hidden="1">{#N/A,#N/A,FALSE,"MCCRK"}</definedName>
    <definedName name="wrn.MCCRK." hidden="1">{#N/A,#N/A,FALSE,"MCCRK"}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localSheetId="1" hidden="1">{#N/A,#N/A,FALSE,"NA"}</definedName>
    <definedName name="wrn.NA." localSheetId="0" hidden="1">{#N/A,#N/A,FALSE,"NA"}</definedName>
    <definedName name="wrn.NA." localSheetId="12" hidden="1">{#N/A,#N/A,FALSE,"NA"}</definedName>
    <definedName name="wrn.NA." localSheetId="8" hidden="1">{#N/A,#N/A,FALSE,"NA"}</definedName>
    <definedName name="wrn.NA." localSheetId="7" hidden="1">{#N/A,#N/A,FALSE,"NA"}</definedName>
    <definedName name="wrn.NA." localSheetId="5" hidden="1">{#N/A,#N/A,FALSE,"NA"}</definedName>
    <definedName name="wrn.NA." hidden="1">{#N/A,#N/A,FALSE,"NA"}</definedName>
    <definedName name="wrn.NA._.Model._.T._.and._.B." localSheetId="1" hidden="1">{"NA Top",#N/A,FALSE,"NA Model";"NA Bottom",#N/A,FALSE,"NA Model"}</definedName>
    <definedName name="wrn.NA._.Model._.T._.and._.B." localSheetId="0" hidden="1">{"NA Top",#N/A,FALSE,"NA Model";"NA Bottom",#N/A,FALSE,"NA Model"}</definedName>
    <definedName name="wrn.NA._.Model._.T._.and._.B." localSheetId="12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1" hidden="1">{"NA Top",#N/A,FALSE,"NA-ULV";"NA Bottom",#N/A,FALSE,"NA-ULV"}</definedName>
    <definedName name="wrn.NA_ULV._.Tand._.B." localSheetId="0" hidden="1">{"NA Top",#N/A,FALSE,"NA-ULV";"NA Bottom",#N/A,FALSE,"NA-ULV"}</definedName>
    <definedName name="wrn.NA_ULV._.Tand._.B." localSheetId="12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hidden="1">{"NA Top",#N/A,FALSE,"NA-ULV";"NA Bottom",#N/A,FALSE,"NA-ULV"}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2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2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localSheetId="1" hidden="1">{"Print Top",#N/A,FALSE,"Europe Model";"Print Bottom",#N/A,FALSE,"Europe Model"}</definedName>
    <definedName name="wrn.Print._.Europe._.TandB." localSheetId="0" hidden="1">{"Print Top",#N/A,FALSE,"Europe Model";"Print Bottom",#N/A,FALSE,"Europe Model"}</definedName>
    <definedName name="wrn.Print._.Europe._.TandB." localSheetId="12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1" hidden="1">{"Far East Top",#N/A,FALSE,"FE Model";"Far East Bottom",#N/A,FALSE,"FE Model"}</definedName>
    <definedName name="wrn.Print._.FE._.T._.and._.B." localSheetId="0" hidden="1">{"Far East Top",#N/A,FALSE,"FE Model";"Far East Bottom",#N/A,FALSE,"FE Model"}</definedName>
    <definedName name="wrn.Print._.FE._.T._.and._.B." localSheetId="12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2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0" hidden="1">{"inputs raw data",#N/A,TRUE,"INPUT"}</definedName>
    <definedName name="wrn.print._.raw._.data._.entry." localSheetId="12" hidden="1">{"inputs raw data",#N/A,TRUE,"INPUT"}</definedName>
    <definedName name="wrn.print._.raw._.data._.entry." localSheetId="8" hidden="1">{"inputs raw data",#N/A,TRUE,"INPUT"}</definedName>
    <definedName name="wrn.print._.raw._.data._.entry." localSheetId="7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tandalone." localSheetId="1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localSheetId="12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1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2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12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2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1" hidden="1">{"CSC_1",#N/A,FALSE,"CSC Outputs";"CSC_2",#N/A,FALSE,"CSC Outputs"}</definedName>
    <definedName name="wrn.Print_CSC." localSheetId="0" hidden="1">{"CSC_1",#N/A,FALSE,"CSC Outputs";"CSC_2",#N/A,FALSE,"CSC Outputs"}</definedName>
    <definedName name="wrn.Print_CSC." localSheetId="12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2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hidden="1">{"CSC_1",#N/A,FALSE,"CSC Outputs";"CSC_2",#N/A,FALSE,"CSC Outputs"}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2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Replacement._.Cost." localSheetId="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2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2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localSheetId="1" hidden="1">{"FCB_ALL",#N/A,FALSE,"FCB";"GREY_ALL",#N/A,FALSE,"GREY"}</definedName>
    <definedName name="wrn.STAND_ALONE_BOTH." localSheetId="0" hidden="1">{"FCB_ALL",#N/A,FALSE,"FCB";"GREY_ALL",#N/A,FALSE,"GREY"}</definedName>
    <definedName name="wrn.STAND_ALONE_BOTH." localSheetId="12" hidden="1">{"FCB_ALL",#N/A,FALSE,"FCB";"GREY_ALL",#N/A,FALSE,"GREY"}</definedName>
    <definedName name="wrn.STAND_ALONE_BOTH." localSheetId="8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5" hidden="1">{"FCB_ALL",#N/A,FALSE,"FCB";"GREY_ALL",#N/A,FALSE,"GREY"}</definedName>
    <definedName name="wrn.STAND_ALONE_BOTH." hidden="1">{"FCB_ALL",#N/A,FALSE,"FCB";"GREY_ALL",#N/A,FALSE,"GREY"}</definedName>
    <definedName name="wrn.Standard." localSheetId="1" hidden="1">{"Financials",#N/A,FALSE,"Financials";"AVP",#N/A,FALSE,"AVP";"DCF",#N/A,FALSE,"DCF";"CSC",#N/A,FALSE,"CSC";"Deal_Comp",#N/A,FALSE,"DealComp"}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2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2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1" hidden="1">{"test2",#N/A,TRUE,"Prices"}</definedName>
    <definedName name="wrn.test." localSheetId="0" hidden="1">{"test2",#N/A,TRUE,"Prices"}</definedName>
    <definedName name="wrn.test." localSheetId="12" hidden="1">{"test2",#N/A,TRUE,"Prices"}</definedName>
    <definedName name="wrn.test." localSheetId="8" hidden="1">{"test2",#N/A,TRUE,"Prices"}</definedName>
    <definedName name="wrn.test." localSheetId="7" hidden="1">{"test2",#N/A,TRUE,"Prices"}</definedName>
    <definedName name="wrn.test." localSheetId="5" hidden="1">{"test2",#N/A,TRUE,"Prices"}</definedName>
    <definedName name="wrn.test." hidden="1">{"test2",#N/A,TRUE,"Prices"}</definedName>
    <definedName name="wrn.Trading._.Summary." localSheetId="1" hidden="1">{#N/A,#N/A,FALSE,"Trading Summary"}</definedName>
    <definedName name="wrn.Trading._.Summary." localSheetId="0" hidden="1">{#N/A,#N/A,FALSE,"Trading Summary"}</definedName>
    <definedName name="wrn.Trading._.Summary." localSheetId="12" hidden="1">{#N/A,#N/A,FALSE,"Trading Summary"}</definedName>
    <definedName name="wrn.Trading._.Summary." localSheetId="8" hidden="1">{#N/A,#N/A,FALSE,"Trading Summary"}</definedName>
    <definedName name="wrn.Trading._.Summary." localSheetId="7" hidden="1">{#N/A,#N/A,FALSE,"Trading Summary"}</definedName>
    <definedName name="wrn.Trading._.Summary." localSheetId="5" hidden="1">{#N/A,#N/A,FALSE,"Trading Summary"}</definedName>
    <definedName name="wrn.Trading._.Summary." hidden="1">{#N/A,#N/A,FALSE,"Trading Summary"}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2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2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localSheetId="1" hidden="1">{"valderrama1",#N/A,FALSE,"Pro Forma";"valderrama",#N/A,FALSE,"Pro Forma"}</definedName>
    <definedName name="wrn.valderrama." localSheetId="0" hidden="1">{"valderrama1",#N/A,FALSE,"Pro Forma";"valderrama",#N/A,FALSE,"Pro Forma"}</definedName>
    <definedName name="wrn.valderrama." localSheetId="12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hidden="1">{"valderrama1",#N/A,FALSE,"Pro Forma";"valderrama",#N/A,FALSE,"Pro Forma"}</definedName>
    <definedName name="wrn.Valuation._.Committee." localSheetId="1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1" hidden="1">{#N/A,#N/A,FALSE,"Water";#N/A,#N/A,FALSE,"Ballygowan";#N/A,#N/A,FALSE,"Volvic"}</definedName>
    <definedName name="wrn.Water." localSheetId="0" hidden="1">{#N/A,#N/A,FALSE,"Water";#N/A,#N/A,FALSE,"Ballygowan";#N/A,#N/A,FALSE,"Volvic"}</definedName>
    <definedName name="wrn.Water." localSheetId="12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1" hidden="1">{#N/A,#N/A,FALSE,"W&amp;Spirits";#N/A,#N/A,FALSE,"Grants";#N/A,#N/A,FALSE,"CCB"}</definedName>
    <definedName name="wrn.WineSpirits." localSheetId="0" hidden="1">{#N/A,#N/A,FALSE,"W&amp;Spirits";#N/A,#N/A,FALSE,"Grants";#N/A,#N/A,FALSE,"CCB"}</definedName>
    <definedName name="wrn.WineSpirits." localSheetId="12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WWY." localSheetId="1" hidden="1">{#N/A,#N/A,FALSE,"WWY"}</definedName>
    <definedName name="wrn.WWY." localSheetId="0" hidden="1">{#N/A,#N/A,FALSE,"WWY"}</definedName>
    <definedName name="wrn.WWY." localSheetId="12" hidden="1">{#N/A,#N/A,FALSE,"WWY"}</definedName>
    <definedName name="wrn.WWY." localSheetId="8" hidden="1">{#N/A,#N/A,FALSE,"WWY"}</definedName>
    <definedName name="wrn.WWY." localSheetId="7" hidden="1">{#N/A,#N/A,FALSE,"WWY"}</definedName>
    <definedName name="wrn.WWY." localSheetId="5" hidden="1">{#N/A,#N/A,FALSE,"WWY"}</definedName>
    <definedName name="wrn.WWY." hidden="1">{#N/A,#N/A,FALSE,"WWY"}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еку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Area" localSheetId="13">'Foreign rolled products'!$A$1:$O$54</definedName>
    <definedName name="_xlnm.Print_Area" localSheetId="12">'Historical Data'!$A$1:$AC$22</definedName>
    <definedName name="_xlnm.Print_Area" localSheetId="14">MiningO!$A$1:$O$52</definedName>
    <definedName name="_xlnm.Print_Area" localSheetId="8">'NLMK Dansteel'!$A$1:$V$65</definedName>
    <definedName name="_xlnm.Print_Area" localSheetId="15">'Russian long products'!$A$1:$O$55</definedName>
    <definedName name="ор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11" hidden="1">#REF!</definedName>
    <definedName name="прмтмиато" localSheetId="10" hidden="1">#REF!</definedName>
    <definedName name="прмтмиато" localSheetId="3" hidden="1">#REF!</definedName>
    <definedName name="прмтмиато" localSheetId="0" hidden="1">#REF!</definedName>
    <definedName name="прмтмиато" localSheetId="2" hidden="1">#REF!</definedName>
    <definedName name="прмтмиато" localSheetId="8" hidden="1">#REF!</definedName>
    <definedName name="прмтмиато" localSheetId="9" hidden="1">#REF!</definedName>
    <definedName name="прмтмиато" localSheetId="5" hidden="1">#REF!</definedName>
    <definedName name="прмтмиато" hidden="1">#REF!</definedName>
    <definedName name="рп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0" i="43" l="1"/>
  <c r="W60" i="43"/>
  <c r="V60" i="43"/>
  <c r="U60" i="43"/>
  <c r="T60" i="43"/>
  <c r="S60" i="43"/>
  <c r="R60" i="43"/>
  <c r="Q60" i="43"/>
  <c r="P60" i="43"/>
  <c r="X56" i="43"/>
  <c r="W56" i="43"/>
  <c r="V56" i="43"/>
  <c r="U56" i="43"/>
  <c r="T56" i="43"/>
  <c r="S56" i="43"/>
  <c r="R56" i="43"/>
  <c r="Q56" i="43"/>
  <c r="P56" i="43"/>
  <c r="X54" i="43"/>
  <c r="W54" i="43"/>
  <c r="V54" i="43"/>
  <c r="U54" i="43"/>
  <c r="T54" i="43"/>
  <c r="S54" i="43"/>
  <c r="R54" i="43"/>
  <c r="Q54" i="43"/>
  <c r="P54" i="43"/>
  <c r="L60" i="43"/>
  <c r="K60" i="43"/>
  <c r="J60" i="43"/>
  <c r="I60" i="43"/>
  <c r="H60" i="43"/>
  <c r="M60" i="43"/>
  <c r="L56" i="43"/>
  <c r="K56" i="43"/>
  <c r="J56" i="43"/>
  <c r="I56" i="43"/>
  <c r="H56" i="43"/>
  <c r="M56" i="43"/>
  <c r="L54" i="43"/>
  <c r="K54" i="43"/>
  <c r="J54" i="43"/>
  <c r="I54" i="43"/>
  <c r="H54" i="43"/>
  <c r="M54" i="43"/>
  <c r="X50" i="43"/>
  <c r="W50" i="43"/>
  <c r="V50" i="43"/>
  <c r="X48" i="43"/>
  <c r="W48" i="43"/>
  <c r="V48" i="43"/>
  <c r="X46" i="43"/>
  <c r="W46" i="43"/>
  <c r="V46" i="43"/>
  <c r="X44" i="43"/>
  <c r="W44" i="43"/>
  <c r="V44" i="43"/>
  <c r="X42" i="43"/>
  <c r="W42" i="43"/>
  <c r="V42" i="43"/>
  <c r="X21" i="43"/>
  <c r="W21" i="43"/>
  <c r="V21" i="43"/>
  <c r="X28" i="43"/>
  <c r="W28" i="43"/>
  <c r="V28" i="43"/>
  <c r="X40" i="43"/>
  <c r="W40" i="43"/>
  <c r="V40" i="43"/>
  <c r="X39" i="43"/>
  <c r="W39" i="43"/>
  <c r="V39" i="43"/>
  <c r="X38" i="43"/>
  <c r="W38" i="43"/>
  <c r="V38" i="43"/>
  <c r="X37" i="43"/>
  <c r="W37" i="43"/>
  <c r="V37" i="43"/>
  <c r="X36" i="43"/>
  <c r="W36" i="43"/>
  <c r="V36" i="43"/>
  <c r="X35" i="43"/>
  <c r="W35" i="43"/>
  <c r="V35" i="43"/>
  <c r="X34" i="43"/>
  <c r="W34" i="43"/>
  <c r="V34" i="43"/>
  <c r="X33" i="43"/>
  <c r="W33" i="43"/>
  <c r="V33" i="43"/>
  <c r="X32" i="43"/>
  <c r="W32" i="43"/>
  <c r="V32" i="43"/>
  <c r="X31" i="43"/>
  <c r="W31" i="43"/>
  <c r="V31" i="43"/>
  <c r="X30" i="43"/>
  <c r="W30" i="43"/>
  <c r="V30" i="43"/>
  <c r="X26" i="43"/>
  <c r="W26" i="43"/>
  <c r="V26" i="43"/>
  <c r="X25" i="43"/>
  <c r="W25" i="43"/>
  <c r="V25" i="43"/>
  <c r="X24" i="43"/>
  <c r="W24" i="43"/>
  <c r="W15" i="43" s="1"/>
  <c r="V24" i="43"/>
  <c r="V15" i="43" s="1"/>
  <c r="X23" i="43"/>
  <c r="W23" i="43"/>
  <c r="V23" i="43"/>
  <c r="X11" i="43"/>
  <c r="W11" i="43"/>
  <c r="V11" i="43"/>
  <c r="X9" i="43"/>
  <c r="W9" i="43"/>
  <c r="V9" i="43"/>
  <c r="R40" i="43"/>
  <c r="R39" i="43"/>
  <c r="R38" i="43"/>
  <c r="R37" i="43"/>
  <c r="R36" i="43"/>
  <c r="R35" i="43"/>
  <c r="R34" i="43"/>
  <c r="R33" i="43"/>
  <c r="R32" i="43"/>
  <c r="R31" i="43"/>
  <c r="R30" i="43"/>
  <c r="T26" i="43"/>
  <c r="S26" i="43"/>
  <c r="R26" i="43"/>
  <c r="T25" i="43"/>
  <c r="S25" i="43"/>
  <c r="R25" i="43"/>
  <c r="T24" i="43"/>
  <c r="T15" i="43" s="1"/>
  <c r="S24" i="43"/>
  <c r="R24" i="43"/>
  <c r="T23" i="43"/>
  <c r="S23" i="43"/>
  <c r="R23" i="43"/>
  <c r="R15" i="43"/>
  <c r="T50" i="43"/>
  <c r="S50" i="43"/>
  <c r="R50" i="43"/>
  <c r="T48" i="43"/>
  <c r="S48" i="43"/>
  <c r="R48" i="43"/>
  <c r="T46" i="43"/>
  <c r="S46" i="43"/>
  <c r="R46" i="43"/>
  <c r="T44" i="43"/>
  <c r="S44" i="43"/>
  <c r="R44" i="43"/>
  <c r="T42" i="43"/>
  <c r="S42" i="43"/>
  <c r="R42" i="43"/>
  <c r="T28" i="43"/>
  <c r="S28" i="43"/>
  <c r="R28" i="43"/>
  <c r="T21" i="43"/>
  <c r="S21" i="43"/>
  <c r="R21" i="43"/>
  <c r="T11" i="43"/>
  <c r="S11" i="43"/>
  <c r="R11" i="43"/>
  <c r="S15" i="43"/>
  <c r="T9" i="43"/>
  <c r="S9" i="43"/>
  <c r="S13" i="43" s="1"/>
  <c r="R9" i="43"/>
  <c r="U15" i="43"/>
  <c r="U13" i="43"/>
  <c r="X15" i="43"/>
  <c r="Q15" i="43"/>
  <c r="P15" i="43"/>
  <c r="L15" i="43"/>
  <c r="K15" i="43"/>
  <c r="J15" i="43"/>
  <c r="I15" i="43"/>
  <c r="H15" i="43"/>
  <c r="M15" i="43"/>
  <c r="W13" i="43"/>
  <c r="V13" i="43"/>
  <c r="Q13" i="43"/>
  <c r="P13" i="43"/>
  <c r="L13" i="43"/>
  <c r="K13" i="43"/>
  <c r="J13" i="43"/>
  <c r="I13" i="43"/>
  <c r="H13" i="43"/>
  <c r="M13" i="43"/>
  <c r="X13" i="43" l="1"/>
  <c r="T13" i="43"/>
  <c r="R13" i="43"/>
  <c r="X68" i="42"/>
  <c r="W68" i="42"/>
  <c r="V68" i="42"/>
  <c r="U68" i="42"/>
  <c r="T68" i="42"/>
  <c r="S68" i="42"/>
  <c r="R68" i="42"/>
  <c r="Q68" i="42"/>
  <c r="P68" i="42"/>
  <c r="L68" i="42"/>
  <c r="K68" i="42"/>
  <c r="J68" i="42"/>
  <c r="I68" i="42"/>
  <c r="H68" i="42"/>
  <c r="M68" i="42"/>
  <c r="X64" i="42"/>
  <c r="W64" i="42"/>
  <c r="V64" i="42"/>
  <c r="U64" i="42"/>
  <c r="T64" i="42"/>
  <c r="S64" i="42"/>
  <c r="R64" i="42"/>
  <c r="Q64" i="42"/>
  <c r="P64" i="42"/>
  <c r="X62" i="42"/>
  <c r="W62" i="42"/>
  <c r="V62" i="42"/>
  <c r="U62" i="42"/>
  <c r="T62" i="42"/>
  <c r="S62" i="42"/>
  <c r="R62" i="42"/>
  <c r="Q62" i="42"/>
  <c r="P62" i="42"/>
  <c r="L64" i="42"/>
  <c r="K64" i="42"/>
  <c r="J64" i="42"/>
  <c r="I64" i="42"/>
  <c r="H64" i="42"/>
  <c r="M64" i="42"/>
  <c r="L62" i="42"/>
  <c r="K62" i="42"/>
  <c r="J62" i="42"/>
  <c r="I62" i="42"/>
  <c r="H62" i="42"/>
  <c r="M62" i="42"/>
  <c r="X48" i="42"/>
  <c r="W48" i="42"/>
  <c r="V48" i="42"/>
  <c r="X47" i="42"/>
  <c r="W47" i="42"/>
  <c r="V47" i="42"/>
  <c r="X46" i="42"/>
  <c r="W46" i="42"/>
  <c r="V46" i="42"/>
  <c r="X45" i="42"/>
  <c r="W45" i="42"/>
  <c r="V45" i="42"/>
  <c r="X44" i="42"/>
  <c r="W44" i="42"/>
  <c r="V44" i="42"/>
  <c r="X43" i="42"/>
  <c r="W43" i="42"/>
  <c r="V43" i="42"/>
  <c r="X42" i="42"/>
  <c r="W42" i="42"/>
  <c r="V42" i="42"/>
  <c r="X41" i="42"/>
  <c r="W41" i="42"/>
  <c r="V41" i="42"/>
  <c r="X40" i="42"/>
  <c r="W40" i="42"/>
  <c r="V40" i="42"/>
  <c r="X39" i="42"/>
  <c r="W39" i="42"/>
  <c r="V39" i="42"/>
  <c r="X38" i="42"/>
  <c r="W38" i="42"/>
  <c r="V38" i="42"/>
  <c r="X34" i="42"/>
  <c r="W34" i="42"/>
  <c r="V34" i="42"/>
  <c r="X33" i="42"/>
  <c r="X21" i="42" s="1"/>
  <c r="W33" i="42"/>
  <c r="V33" i="42"/>
  <c r="X32" i="42"/>
  <c r="W32" i="42"/>
  <c r="V32" i="42"/>
  <c r="X31" i="42"/>
  <c r="W31" i="42"/>
  <c r="V31" i="42"/>
  <c r="V19" i="42" s="1"/>
  <c r="X30" i="42"/>
  <c r="W30" i="42"/>
  <c r="V30" i="42"/>
  <c r="X29" i="42"/>
  <c r="W29" i="42"/>
  <c r="V29" i="42"/>
  <c r="T34" i="42"/>
  <c r="S34" i="42"/>
  <c r="R34" i="42"/>
  <c r="T33" i="42"/>
  <c r="S33" i="42"/>
  <c r="R33" i="42"/>
  <c r="T32" i="42"/>
  <c r="S32" i="42"/>
  <c r="R32" i="42"/>
  <c r="T31" i="42"/>
  <c r="S31" i="42"/>
  <c r="R31" i="42"/>
  <c r="T30" i="42"/>
  <c r="S30" i="42"/>
  <c r="R30" i="42"/>
  <c r="T29" i="42"/>
  <c r="S29" i="42"/>
  <c r="R29" i="42"/>
  <c r="X58" i="42"/>
  <c r="W58" i="42"/>
  <c r="V58" i="42"/>
  <c r="X56" i="42"/>
  <c r="W56" i="42"/>
  <c r="V56" i="42"/>
  <c r="X54" i="42"/>
  <c r="W54" i="42"/>
  <c r="V54" i="42"/>
  <c r="X52" i="42"/>
  <c r="W52" i="42"/>
  <c r="V52" i="42"/>
  <c r="X50" i="42"/>
  <c r="W50" i="42"/>
  <c r="V50" i="42"/>
  <c r="X36" i="42"/>
  <c r="W36" i="42"/>
  <c r="V36" i="42"/>
  <c r="X27" i="42"/>
  <c r="W27" i="42"/>
  <c r="V27" i="42"/>
  <c r="T58" i="42"/>
  <c r="S58" i="42"/>
  <c r="R58" i="42"/>
  <c r="T56" i="42"/>
  <c r="S56" i="42"/>
  <c r="R56" i="42"/>
  <c r="T54" i="42"/>
  <c r="S54" i="42"/>
  <c r="R54" i="42"/>
  <c r="T52" i="42"/>
  <c r="S52" i="42"/>
  <c r="R52" i="42"/>
  <c r="T50" i="42"/>
  <c r="S50" i="42"/>
  <c r="R50" i="42"/>
  <c r="T36" i="42"/>
  <c r="S36" i="42"/>
  <c r="R36" i="42"/>
  <c r="T27" i="42"/>
  <c r="S27" i="42"/>
  <c r="R27" i="42"/>
  <c r="X14" i="42"/>
  <c r="W14" i="42"/>
  <c r="W21" i="42" s="1"/>
  <c r="V14" i="42"/>
  <c r="V21" i="42" s="1"/>
  <c r="X13" i="42"/>
  <c r="W13" i="42"/>
  <c r="V13" i="42"/>
  <c r="X12" i="42"/>
  <c r="X19" i="42" s="1"/>
  <c r="W12" i="42"/>
  <c r="V12" i="42"/>
  <c r="X11" i="42"/>
  <c r="W11" i="42"/>
  <c r="V11" i="42"/>
  <c r="V20" i="42"/>
  <c r="X9" i="42"/>
  <c r="W9" i="42"/>
  <c r="W16" i="42" s="1"/>
  <c r="V9" i="42"/>
  <c r="M21" i="42"/>
  <c r="L21" i="42"/>
  <c r="K21" i="42"/>
  <c r="M20" i="42"/>
  <c r="L20" i="42"/>
  <c r="K20" i="42"/>
  <c r="M19" i="42"/>
  <c r="L19" i="42"/>
  <c r="K19" i="42"/>
  <c r="M18" i="42"/>
  <c r="L18" i="42"/>
  <c r="K18" i="42"/>
  <c r="M16" i="42"/>
  <c r="L16" i="42"/>
  <c r="K16" i="42"/>
  <c r="J21" i="42"/>
  <c r="I21" i="42"/>
  <c r="H21" i="42"/>
  <c r="J20" i="42"/>
  <c r="I20" i="42"/>
  <c r="H20" i="42"/>
  <c r="J19" i="42"/>
  <c r="I19" i="42"/>
  <c r="H19" i="42"/>
  <c r="J18" i="42"/>
  <c r="I18" i="42"/>
  <c r="H18" i="42"/>
  <c r="J16" i="42"/>
  <c r="I16" i="42"/>
  <c r="H16" i="42"/>
  <c r="T13" i="42"/>
  <c r="T20" i="42" s="1"/>
  <c r="S12" i="42"/>
  <c r="U21" i="42"/>
  <c r="Q21" i="42"/>
  <c r="P21" i="42"/>
  <c r="X20" i="42"/>
  <c r="W20" i="42"/>
  <c r="U20" i="42"/>
  <c r="Q20" i="42"/>
  <c r="P20" i="42"/>
  <c r="W19" i="42"/>
  <c r="U19" i="42"/>
  <c r="Q19" i="42"/>
  <c r="P19" i="42"/>
  <c r="X18" i="42"/>
  <c r="W18" i="42"/>
  <c r="V18" i="42"/>
  <c r="U18" i="42"/>
  <c r="Q18" i="42"/>
  <c r="P18" i="42"/>
  <c r="U16" i="42"/>
  <c r="Q16" i="42"/>
  <c r="P16" i="42"/>
  <c r="T14" i="42"/>
  <c r="T21" i="42" s="1"/>
  <c r="S14" i="42"/>
  <c r="S21" i="42" s="1"/>
  <c r="R14" i="42"/>
  <c r="R21" i="42" s="1"/>
  <c r="S13" i="42"/>
  <c r="R13" i="42"/>
  <c r="R20" i="42" s="1"/>
  <c r="R12" i="42"/>
  <c r="S19" i="42" l="1"/>
  <c r="S20" i="42"/>
  <c r="R19" i="42"/>
  <c r="V16" i="42"/>
  <c r="X16" i="42"/>
  <c r="R11" i="42"/>
  <c r="R18" i="42" s="1"/>
  <c r="S11" i="42"/>
  <c r="S18" i="42" s="1"/>
  <c r="T12" i="42"/>
  <c r="T19" i="42" s="1"/>
  <c r="T11" i="42"/>
  <c r="T18" i="42" s="1"/>
  <c r="T9" i="42" l="1"/>
  <c r="T16" i="42" s="1"/>
  <c r="S9" i="42"/>
  <c r="S16" i="42" s="1"/>
  <c r="R9" i="42"/>
  <c r="R16" i="42" s="1"/>
  <c r="T25" i="22"/>
  <c r="S25" i="22"/>
  <c r="R25" i="22"/>
  <c r="T24" i="22"/>
  <c r="S24" i="22"/>
  <c r="R24" i="22"/>
  <c r="T23" i="22"/>
  <c r="S23" i="22"/>
  <c r="R23" i="22"/>
  <c r="T21" i="22"/>
  <c r="S21" i="22"/>
  <c r="R21" i="22"/>
  <c r="T15" i="22"/>
  <c r="S15" i="22"/>
  <c r="R15" i="22"/>
  <c r="T9" i="22"/>
  <c r="S9" i="22"/>
  <c r="R9" i="22"/>
  <c r="R48" i="42"/>
  <c r="R47" i="42"/>
  <c r="R46" i="42"/>
  <c r="R45" i="42"/>
  <c r="R44" i="42"/>
  <c r="R43" i="42"/>
  <c r="R42" i="42"/>
  <c r="R41" i="42"/>
  <c r="R40" i="42"/>
  <c r="R39" i="42"/>
  <c r="R38" i="42"/>
  <c r="X78" i="22" l="1"/>
  <c r="W78" i="22"/>
  <c r="V78" i="22"/>
  <c r="U78" i="22"/>
  <c r="T78" i="22"/>
  <c r="S78" i="22"/>
  <c r="R78" i="22"/>
  <c r="Q78" i="22"/>
  <c r="P78" i="22"/>
  <c r="X74" i="22"/>
  <c r="W74" i="22"/>
  <c r="V74" i="22"/>
  <c r="U74" i="22"/>
  <c r="T74" i="22"/>
  <c r="S74" i="22"/>
  <c r="R74" i="22"/>
  <c r="Q74" i="22"/>
  <c r="P74" i="22"/>
  <c r="X72" i="22"/>
  <c r="W72" i="22"/>
  <c r="V72" i="22"/>
  <c r="U72" i="22"/>
  <c r="T72" i="22"/>
  <c r="S72" i="22"/>
  <c r="R72" i="22"/>
  <c r="Q72" i="22"/>
  <c r="P72" i="22"/>
  <c r="M72" i="22"/>
  <c r="T68" i="22"/>
  <c r="S68" i="22"/>
  <c r="R68" i="22"/>
  <c r="T66" i="22"/>
  <c r="S66" i="22"/>
  <c r="R66" i="22"/>
  <c r="T64" i="22"/>
  <c r="S64" i="22"/>
  <c r="R64" i="22"/>
  <c r="T62" i="22"/>
  <c r="S62" i="22"/>
  <c r="R62" i="22"/>
  <c r="T60" i="22"/>
  <c r="S60" i="22"/>
  <c r="R60" i="22"/>
  <c r="T46" i="22"/>
  <c r="S46" i="22"/>
  <c r="R46" i="22"/>
  <c r="T58" i="22"/>
  <c r="S58" i="22"/>
  <c r="R58" i="22"/>
  <c r="T57" i="22"/>
  <c r="S57" i="22"/>
  <c r="R57" i="22"/>
  <c r="T56" i="22"/>
  <c r="S56" i="22"/>
  <c r="R56" i="22"/>
  <c r="T55" i="22"/>
  <c r="S55" i="22"/>
  <c r="R55" i="22"/>
  <c r="T54" i="22"/>
  <c r="S54" i="22"/>
  <c r="R54" i="22"/>
  <c r="T53" i="22"/>
  <c r="S53" i="22"/>
  <c r="R53" i="22"/>
  <c r="T52" i="22"/>
  <c r="S52" i="22"/>
  <c r="R52" i="22"/>
  <c r="T51" i="22"/>
  <c r="S51" i="22"/>
  <c r="R51" i="22"/>
  <c r="T50" i="22"/>
  <c r="S50" i="22"/>
  <c r="R50" i="22"/>
  <c r="T49" i="22"/>
  <c r="S49" i="22"/>
  <c r="R49" i="22"/>
  <c r="T48" i="22"/>
  <c r="S48" i="22"/>
  <c r="R48" i="22"/>
  <c r="T44" i="22"/>
  <c r="S44" i="22"/>
  <c r="R44" i="22"/>
  <c r="T43" i="22"/>
  <c r="S43" i="22"/>
  <c r="R43" i="22"/>
  <c r="T42" i="22"/>
  <c r="S42" i="22"/>
  <c r="R42" i="22"/>
  <c r="T41" i="22"/>
  <c r="S41" i="22"/>
  <c r="R41" i="22"/>
  <c r="T40" i="22"/>
  <c r="S40" i="22"/>
  <c r="R40" i="22"/>
  <c r="T39" i="22"/>
  <c r="S39" i="22"/>
  <c r="R39" i="22"/>
  <c r="T37" i="22"/>
  <c r="S37" i="22"/>
  <c r="R37" i="22"/>
  <c r="T18" i="22"/>
  <c r="S18" i="22"/>
  <c r="R18" i="22"/>
  <c r="T19" i="22"/>
  <c r="S19" i="22"/>
  <c r="R19" i="22"/>
  <c r="T17" i="22"/>
  <c r="S17" i="22"/>
  <c r="R17" i="22"/>
  <c r="T13" i="22"/>
  <c r="S13" i="22"/>
  <c r="R13" i="22"/>
  <c r="T12" i="22"/>
  <c r="S12" i="22"/>
  <c r="R12" i="22"/>
  <c r="T11" i="22"/>
  <c r="S11" i="22"/>
  <c r="R11" i="22"/>
  <c r="X68" i="22"/>
  <c r="W68" i="22"/>
  <c r="V68" i="22"/>
  <c r="X66" i="22"/>
  <c r="W66" i="22"/>
  <c r="V66" i="22"/>
  <c r="X64" i="22"/>
  <c r="W64" i="22"/>
  <c r="V64" i="22"/>
  <c r="X62" i="22"/>
  <c r="W62" i="22"/>
  <c r="V62" i="22"/>
  <c r="X60" i="22"/>
  <c r="W60" i="22"/>
  <c r="V60" i="22"/>
  <c r="X46" i="22"/>
  <c r="W46" i="22"/>
  <c r="V46" i="22"/>
  <c r="X37" i="22"/>
  <c r="W37" i="22"/>
  <c r="V37" i="22"/>
  <c r="X58" i="22"/>
  <c r="W58" i="22"/>
  <c r="V58" i="22"/>
  <c r="X57" i="22"/>
  <c r="W57" i="22"/>
  <c r="V57" i="22"/>
  <c r="X56" i="22"/>
  <c r="W56" i="22"/>
  <c r="V56" i="22"/>
  <c r="X55" i="22"/>
  <c r="W55" i="22"/>
  <c r="V55" i="22"/>
  <c r="X54" i="22"/>
  <c r="W54" i="22"/>
  <c r="V54" i="22"/>
  <c r="X53" i="22"/>
  <c r="W53" i="22"/>
  <c r="V53" i="22"/>
  <c r="X52" i="22"/>
  <c r="W52" i="22"/>
  <c r="V52" i="22"/>
  <c r="X51" i="22"/>
  <c r="W51" i="22"/>
  <c r="V51" i="22"/>
  <c r="X50" i="22"/>
  <c r="W50" i="22"/>
  <c r="V50" i="22"/>
  <c r="X49" i="22"/>
  <c r="W49" i="22"/>
  <c r="V49" i="22"/>
  <c r="X48" i="22"/>
  <c r="W48" i="22"/>
  <c r="V48" i="22"/>
  <c r="X44" i="22"/>
  <c r="W44" i="22"/>
  <c r="V44" i="22"/>
  <c r="X39" i="22"/>
  <c r="W39" i="22"/>
  <c r="V39" i="22"/>
  <c r="X25" i="22"/>
  <c r="W25" i="22"/>
  <c r="V25" i="22"/>
  <c r="X24" i="22"/>
  <c r="W24" i="22"/>
  <c r="V24" i="22"/>
  <c r="X23" i="22"/>
  <c r="W23" i="22"/>
  <c r="V23" i="22"/>
  <c r="X19" i="22"/>
  <c r="W19" i="22"/>
  <c r="V19" i="22"/>
  <c r="X18" i="22"/>
  <c r="W18" i="22"/>
  <c r="V18" i="22"/>
  <c r="X17" i="22"/>
  <c r="W17" i="22"/>
  <c r="V17" i="22"/>
  <c r="X21" i="22"/>
  <c r="W21" i="22"/>
  <c r="V21" i="22"/>
  <c r="X15" i="22"/>
  <c r="W15" i="22"/>
  <c r="V15" i="22"/>
  <c r="X13" i="22"/>
  <c r="W13" i="22"/>
  <c r="V13" i="22"/>
  <c r="X12" i="22"/>
  <c r="W12" i="22"/>
  <c r="V12" i="22"/>
  <c r="X11" i="22"/>
  <c r="W11" i="22"/>
  <c r="V11" i="22"/>
  <c r="X9" i="22"/>
  <c r="W9" i="22"/>
  <c r="V9" i="22"/>
  <c r="L78" i="22" l="1"/>
  <c r="K78" i="22"/>
  <c r="J78" i="22"/>
  <c r="I78" i="22"/>
  <c r="H78" i="22"/>
  <c r="M78" i="22"/>
  <c r="L74" i="22"/>
  <c r="K74" i="22"/>
  <c r="J74" i="22"/>
  <c r="I74" i="22"/>
  <c r="H74" i="22"/>
  <c r="M74" i="22"/>
  <c r="L72" i="22"/>
  <c r="K72" i="22"/>
  <c r="J72" i="22"/>
  <c r="I72" i="22"/>
  <c r="H72" i="22"/>
  <c r="J30" i="22"/>
  <c r="I30" i="22"/>
  <c r="H30" i="22"/>
  <c r="I29" i="22"/>
  <c r="H29" i="22"/>
  <c r="J29" i="22"/>
  <c r="I27" i="22"/>
  <c r="H27" i="22"/>
  <c r="J27" i="22"/>
  <c r="X46" i="44"/>
  <c r="W46" i="44"/>
  <c r="V46" i="44"/>
  <c r="X45" i="44"/>
  <c r="W45" i="44"/>
  <c r="V45" i="44"/>
  <c r="X44" i="44"/>
  <c r="W44" i="44"/>
  <c r="V44" i="44"/>
  <c r="X43" i="44"/>
  <c r="W43" i="44"/>
  <c r="V43" i="44"/>
  <c r="X42" i="44"/>
  <c r="W42" i="44"/>
  <c r="V42" i="44"/>
  <c r="X41" i="44"/>
  <c r="W41" i="44"/>
  <c r="V41" i="44"/>
  <c r="X40" i="44"/>
  <c r="W40" i="44"/>
  <c r="V40" i="44"/>
  <c r="X39" i="44"/>
  <c r="W39" i="44"/>
  <c r="V39" i="44"/>
  <c r="X38" i="44"/>
  <c r="W38" i="44"/>
  <c r="V38" i="44"/>
  <c r="X37" i="44"/>
  <c r="W37" i="44"/>
  <c r="V37" i="44"/>
  <c r="X36" i="44"/>
  <c r="W36" i="44"/>
  <c r="V36" i="44"/>
  <c r="X32" i="44"/>
  <c r="W32" i="44"/>
  <c r="V32" i="44"/>
  <c r="X31" i="44"/>
  <c r="W31" i="44"/>
  <c r="V31" i="44"/>
  <c r="X30" i="44"/>
  <c r="X19" i="44" s="1"/>
  <c r="W30" i="44"/>
  <c r="V30" i="44"/>
  <c r="X29" i="44"/>
  <c r="W29" i="44"/>
  <c r="V29" i="44"/>
  <c r="X28" i="44"/>
  <c r="W28" i="44"/>
  <c r="V28" i="44"/>
  <c r="X27" i="44"/>
  <c r="W27" i="44"/>
  <c r="V27" i="44"/>
  <c r="W19" i="44"/>
  <c r="V18" i="44"/>
  <c r="X56" i="44"/>
  <c r="W56" i="44"/>
  <c r="V56" i="44"/>
  <c r="X54" i="44"/>
  <c r="W54" i="44"/>
  <c r="V54" i="44"/>
  <c r="X52" i="44"/>
  <c r="X62" i="44" s="1"/>
  <c r="W52" i="44"/>
  <c r="V52" i="44"/>
  <c r="X50" i="44"/>
  <c r="W50" i="44"/>
  <c r="V50" i="44"/>
  <c r="X48" i="44"/>
  <c r="W48" i="44"/>
  <c r="V48" i="44"/>
  <c r="X34" i="44"/>
  <c r="W34" i="44"/>
  <c r="V34" i="44"/>
  <c r="X25" i="44"/>
  <c r="W25" i="44"/>
  <c r="V25" i="44"/>
  <c r="X13" i="44"/>
  <c r="W13" i="44"/>
  <c r="V13" i="44"/>
  <c r="X12" i="44"/>
  <c r="W12" i="44"/>
  <c r="V12" i="44"/>
  <c r="X11" i="44"/>
  <c r="W11" i="44"/>
  <c r="V11" i="44"/>
  <c r="X17" i="44"/>
  <c r="V19" i="44"/>
  <c r="X9" i="44"/>
  <c r="W9" i="44"/>
  <c r="V9" i="44"/>
  <c r="V60" i="44"/>
  <c r="W62" i="44"/>
  <c r="U62" i="44"/>
  <c r="T62" i="44"/>
  <c r="S62" i="44"/>
  <c r="R62" i="44"/>
  <c r="Q62" i="44"/>
  <c r="P62" i="44"/>
  <c r="X60" i="44"/>
  <c r="W60" i="44"/>
  <c r="U60" i="44"/>
  <c r="T60" i="44"/>
  <c r="S60" i="44"/>
  <c r="R60" i="44"/>
  <c r="Q60" i="44"/>
  <c r="P60" i="44"/>
  <c r="X66" i="44"/>
  <c r="W66" i="44"/>
  <c r="V66" i="44"/>
  <c r="U66" i="44"/>
  <c r="T66" i="44"/>
  <c r="S66" i="44"/>
  <c r="R66" i="44"/>
  <c r="Q66" i="44"/>
  <c r="P66" i="44"/>
  <c r="L66" i="44"/>
  <c r="K66" i="44"/>
  <c r="J66" i="44"/>
  <c r="I66" i="44"/>
  <c r="H66" i="44"/>
  <c r="M66" i="44"/>
  <c r="L62" i="44"/>
  <c r="K62" i="44"/>
  <c r="J62" i="44"/>
  <c r="I62" i="44"/>
  <c r="H62" i="44"/>
  <c r="M62" i="44"/>
  <c r="L60" i="44"/>
  <c r="K60" i="44"/>
  <c r="J60" i="44"/>
  <c r="I60" i="44"/>
  <c r="H60" i="44"/>
  <c r="M60" i="44"/>
  <c r="T56" i="44"/>
  <c r="S56" i="44"/>
  <c r="R56" i="44"/>
  <c r="M95" i="14"/>
  <c r="L95" i="14"/>
  <c r="K95" i="14"/>
  <c r="J95" i="14"/>
  <c r="H95" i="14"/>
  <c r="M89" i="14"/>
  <c r="L89" i="14"/>
  <c r="K89" i="14"/>
  <c r="J89" i="14"/>
  <c r="H89" i="14"/>
  <c r="M87" i="14"/>
  <c r="L87" i="14"/>
  <c r="K87" i="14"/>
  <c r="I87" i="14"/>
  <c r="H87" i="14"/>
  <c r="X81" i="14"/>
  <c r="X73" i="14"/>
  <c r="X69" i="14"/>
  <c r="X65" i="14"/>
  <c r="X59" i="14"/>
  <c r="V38" i="14"/>
  <c r="W24" i="14"/>
  <c r="R83" i="14"/>
  <c r="R75" i="14"/>
  <c r="R70" i="14"/>
  <c r="R66" i="14"/>
  <c r="S35" i="14"/>
  <c r="T25" i="14"/>
  <c r="T19" i="14"/>
  <c r="T15" i="14"/>
  <c r="T11" i="14"/>
  <c r="H15" i="44"/>
  <c r="M19" i="44"/>
  <c r="L19" i="44"/>
  <c r="J19" i="44"/>
  <c r="H19" i="44"/>
  <c r="M18" i="44"/>
  <c r="L18" i="44"/>
  <c r="J18" i="44"/>
  <c r="H18" i="44"/>
  <c r="M17" i="44"/>
  <c r="L17" i="44"/>
  <c r="J17" i="44"/>
  <c r="H17" i="44"/>
  <c r="R45" i="44"/>
  <c r="T41" i="44"/>
  <c r="R37" i="44"/>
  <c r="T11" i="44"/>
  <c r="T50" i="44"/>
  <c r="T44" i="44"/>
  <c r="T40" i="44"/>
  <c r="T54" i="44"/>
  <c r="S54" i="44"/>
  <c r="R54" i="44"/>
  <c r="S50" i="44"/>
  <c r="T48" i="44"/>
  <c r="S48" i="44"/>
  <c r="R48" i="44"/>
  <c r="T46" i="44"/>
  <c r="S46" i="44"/>
  <c r="R46" i="44"/>
  <c r="S45" i="44"/>
  <c r="S44" i="44"/>
  <c r="T43" i="44"/>
  <c r="S43" i="44"/>
  <c r="R43" i="44"/>
  <c r="T42" i="44"/>
  <c r="S42" i="44"/>
  <c r="R42" i="44"/>
  <c r="S40" i="44"/>
  <c r="T39" i="44"/>
  <c r="S39" i="44"/>
  <c r="R39" i="44"/>
  <c r="T38" i="44"/>
  <c r="S38" i="44"/>
  <c r="R38" i="44"/>
  <c r="S37" i="44"/>
  <c r="S36" i="44"/>
  <c r="T34" i="44"/>
  <c r="S34" i="44"/>
  <c r="R34" i="44"/>
  <c r="T32" i="44"/>
  <c r="S32" i="44"/>
  <c r="R32" i="44"/>
  <c r="T31" i="44"/>
  <c r="S31" i="44"/>
  <c r="R31" i="44"/>
  <c r="T30" i="44"/>
  <c r="S30" i="44"/>
  <c r="R30" i="44"/>
  <c r="T29" i="44"/>
  <c r="S29" i="44"/>
  <c r="R29" i="44"/>
  <c r="T28" i="44"/>
  <c r="S28" i="44"/>
  <c r="R28" i="44"/>
  <c r="T13" i="44"/>
  <c r="S13" i="44"/>
  <c r="R13" i="44"/>
  <c r="T12" i="44"/>
  <c r="U95" i="14"/>
  <c r="Q95" i="14"/>
  <c r="P95" i="14"/>
  <c r="T83" i="14"/>
  <c r="T81" i="14"/>
  <c r="S81" i="14"/>
  <c r="R81" i="14"/>
  <c r="T79" i="14"/>
  <c r="S79" i="14"/>
  <c r="R79" i="14"/>
  <c r="T77" i="14"/>
  <c r="S77" i="14"/>
  <c r="R77" i="14"/>
  <c r="T75" i="14"/>
  <c r="T73" i="14"/>
  <c r="S73" i="14"/>
  <c r="R73" i="14"/>
  <c r="T72" i="14"/>
  <c r="S72" i="14"/>
  <c r="R72" i="14"/>
  <c r="T71" i="14"/>
  <c r="S71" i="14"/>
  <c r="R71" i="14"/>
  <c r="T70" i="14"/>
  <c r="T69" i="14"/>
  <c r="S69" i="14"/>
  <c r="R69" i="14"/>
  <c r="T68" i="14"/>
  <c r="S68" i="14"/>
  <c r="R68" i="14"/>
  <c r="T67" i="14"/>
  <c r="S67" i="14"/>
  <c r="R67" i="14"/>
  <c r="T66" i="14"/>
  <c r="T65" i="14"/>
  <c r="S65" i="14"/>
  <c r="R65" i="14"/>
  <c r="T64" i="14"/>
  <c r="S64" i="14"/>
  <c r="R64" i="14"/>
  <c r="T63" i="14"/>
  <c r="S63" i="14"/>
  <c r="R63" i="14"/>
  <c r="T61" i="14"/>
  <c r="T59" i="14"/>
  <c r="S59" i="14"/>
  <c r="R59" i="14"/>
  <c r="T58" i="14"/>
  <c r="S58" i="14"/>
  <c r="R58" i="14"/>
  <c r="T57" i="14"/>
  <c r="S57" i="14"/>
  <c r="R57" i="14"/>
  <c r="T56" i="14"/>
  <c r="S56" i="14"/>
  <c r="R56" i="14"/>
  <c r="T55" i="14"/>
  <c r="S55" i="14"/>
  <c r="R55" i="14"/>
  <c r="T54" i="14"/>
  <c r="S54" i="14"/>
  <c r="R54" i="14"/>
  <c r="T53" i="14"/>
  <c r="S53" i="14"/>
  <c r="R53" i="14"/>
  <c r="T51" i="14"/>
  <c r="T95" i="14" s="1"/>
  <c r="S51" i="14"/>
  <c r="R51" i="14"/>
  <c r="U19" i="44"/>
  <c r="Q19" i="44"/>
  <c r="P19" i="44"/>
  <c r="X18" i="44"/>
  <c r="W18" i="44"/>
  <c r="U18" i="44"/>
  <c r="Q18" i="44"/>
  <c r="P18" i="44"/>
  <c r="V17" i="44"/>
  <c r="U17" i="44"/>
  <c r="Q17" i="44"/>
  <c r="P17" i="44"/>
  <c r="I19" i="44"/>
  <c r="I18" i="44"/>
  <c r="I17" i="44"/>
  <c r="X15" i="44"/>
  <c r="W15" i="44"/>
  <c r="V15" i="44"/>
  <c r="U15" i="44"/>
  <c r="Q15" i="44"/>
  <c r="P15" i="44"/>
  <c r="L15" i="44"/>
  <c r="J15" i="44"/>
  <c r="I15" i="44"/>
  <c r="M15" i="44"/>
  <c r="I95" i="14"/>
  <c r="U89" i="14"/>
  <c r="Q89" i="14"/>
  <c r="P89" i="14"/>
  <c r="U87" i="14"/>
  <c r="Q87" i="14"/>
  <c r="P87" i="14"/>
  <c r="I89" i="14"/>
  <c r="J87" i="14"/>
  <c r="X83" i="14"/>
  <c r="W83" i="14"/>
  <c r="V83" i="14"/>
  <c r="X79" i="14"/>
  <c r="W79" i="14"/>
  <c r="V79" i="14"/>
  <c r="X77" i="14"/>
  <c r="W77" i="14"/>
  <c r="V77" i="14"/>
  <c r="X75" i="14"/>
  <c r="W75" i="14"/>
  <c r="V75" i="14"/>
  <c r="X72" i="14"/>
  <c r="W72" i="14"/>
  <c r="V72" i="14"/>
  <c r="X71" i="14"/>
  <c r="W71" i="14"/>
  <c r="V71" i="14"/>
  <c r="X70" i="14"/>
  <c r="W70" i="14"/>
  <c r="V70" i="14"/>
  <c r="X68" i="14"/>
  <c r="W68" i="14"/>
  <c r="V68" i="14"/>
  <c r="X67" i="14"/>
  <c r="W67" i="14"/>
  <c r="V67" i="14"/>
  <c r="X66" i="14"/>
  <c r="W66" i="14"/>
  <c r="V66" i="14"/>
  <c r="X64" i="14"/>
  <c r="W64" i="14"/>
  <c r="V64" i="14"/>
  <c r="X63" i="14"/>
  <c r="W63" i="14"/>
  <c r="V63" i="14"/>
  <c r="X61" i="14"/>
  <c r="W61" i="14"/>
  <c r="V61" i="14"/>
  <c r="X58" i="14"/>
  <c r="W58" i="14"/>
  <c r="V58" i="14"/>
  <c r="X57" i="14"/>
  <c r="W57" i="14"/>
  <c r="V57" i="14"/>
  <c r="X56" i="14"/>
  <c r="W56" i="14"/>
  <c r="V56" i="14"/>
  <c r="X55" i="14"/>
  <c r="W55" i="14"/>
  <c r="V55" i="14"/>
  <c r="X54" i="14"/>
  <c r="W54" i="14"/>
  <c r="V54" i="14"/>
  <c r="X53" i="14"/>
  <c r="W53" i="14"/>
  <c r="V53" i="14"/>
  <c r="W38" i="14"/>
  <c r="W34" i="14"/>
  <c r="W30" i="14"/>
  <c r="X26" i="14"/>
  <c r="W26" i="14"/>
  <c r="V26" i="14"/>
  <c r="X25" i="14"/>
  <c r="W25" i="14"/>
  <c r="V25" i="14"/>
  <c r="X24" i="14"/>
  <c r="X23" i="14"/>
  <c r="W23" i="14"/>
  <c r="V23" i="14"/>
  <c r="T26" i="14"/>
  <c r="S26" i="14"/>
  <c r="R26" i="14"/>
  <c r="S25" i="14"/>
  <c r="T24" i="14"/>
  <c r="S24" i="14"/>
  <c r="R24" i="14"/>
  <c r="T23" i="14"/>
  <c r="S23" i="14"/>
  <c r="R23" i="14"/>
  <c r="S19" i="14"/>
  <c r="T18" i="14"/>
  <c r="S18" i="14"/>
  <c r="R18" i="14"/>
  <c r="T17" i="14"/>
  <c r="S17" i="14"/>
  <c r="R17" i="14"/>
  <c r="T16" i="14"/>
  <c r="S16" i="14"/>
  <c r="R16" i="14"/>
  <c r="S15" i="14"/>
  <c r="T13" i="14"/>
  <c r="S13" i="14"/>
  <c r="R13" i="14"/>
  <c r="T12" i="14"/>
  <c r="S12" i="14"/>
  <c r="R12" i="14"/>
  <c r="S11" i="14"/>
  <c r="X19" i="14"/>
  <c r="W19" i="14"/>
  <c r="V19" i="14"/>
  <c r="X18" i="14"/>
  <c r="X17" i="14"/>
  <c r="W17" i="14"/>
  <c r="V17" i="14"/>
  <c r="X16" i="14"/>
  <c r="W16" i="14"/>
  <c r="V16" i="14"/>
  <c r="X15" i="14"/>
  <c r="W15" i="14"/>
  <c r="V15" i="14"/>
  <c r="X13" i="14"/>
  <c r="W13" i="14"/>
  <c r="V13" i="14"/>
  <c r="X12" i="14"/>
  <c r="W12" i="14"/>
  <c r="V12" i="14"/>
  <c r="X11" i="14"/>
  <c r="W11" i="14"/>
  <c r="V11" i="14"/>
  <c r="U45" i="14"/>
  <c r="Q45" i="14"/>
  <c r="P45" i="14"/>
  <c r="U44" i="14"/>
  <c r="Q44" i="14"/>
  <c r="P44" i="14"/>
  <c r="U43" i="14"/>
  <c r="Q43" i="14"/>
  <c r="P43" i="14"/>
  <c r="U42" i="14"/>
  <c r="Q42" i="14"/>
  <c r="P42" i="14"/>
  <c r="U40" i="14"/>
  <c r="Q40" i="14"/>
  <c r="P40" i="14"/>
  <c r="L40" i="14"/>
  <c r="J40" i="14"/>
  <c r="I40" i="14"/>
  <c r="M45" i="14"/>
  <c r="L45" i="14"/>
  <c r="J45" i="14"/>
  <c r="I45" i="14"/>
  <c r="M44" i="14"/>
  <c r="L44" i="14"/>
  <c r="J44" i="14"/>
  <c r="I44" i="14"/>
  <c r="M43" i="14"/>
  <c r="L43" i="14"/>
  <c r="J43" i="14"/>
  <c r="I43" i="14"/>
  <c r="L42" i="14"/>
  <c r="J42" i="14"/>
  <c r="I42" i="14"/>
  <c r="R19" i="30"/>
  <c r="Q19" i="30"/>
  <c r="P19" i="30"/>
  <c r="O19" i="30"/>
  <c r="N19" i="30"/>
  <c r="M19" i="30"/>
  <c r="L19" i="30"/>
  <c r="K19" i="30"/>
  <c r="J19" i="30"/>
  <c r="I19" i="30"/>
  <c r="H19" i="30"/>
  <c r="S19" i="30"/>
  <c r="R18" i="30"/>
  <c r="Q18" i="30"/>
  <c r="P18" i="30"/>
  <c r="O18" i="30"/>
  <c r="N18" i="30"/>
  <c r="M18" i="30"/>
  <c r="L18" i="30"/>
  <c r="K18" i="30"/>
  <c r="J18" i="30"/>
  <c r="I18" i="30"/>
  <c r="H18" i="30"/>
  <c r="S18" i="30"/>
  <c r="R17" i="30"/>
  <c r="Q17" i="30"/>
  <c r="P17" i="30"/>
  <c r="O17" i="30"/>
  <c r="N17" i="30"/>
  <c r="M17" i="30"/>
  <c r="L17" i="30"/>
  <c r="K17" i="30"/>
  <c r="J17" i="30"/>
  <c r="I17" i="30"/>
  <c r="H17" i="30"/>
  <c r="S17" i="30"/>
  <c r="AG25" i="30"/>
  <c r="AF25" i="30"/>
  <c r="AE25" i="30"/>
  <c r="AD25" i="30"/>
  <c r="AC25" i="30"/>
  <c r="AB25" i="30"/>
  <c r="AA25" i="30"/>
  <c r="Z25" i="30"/>
  <c r="Y25" i="30"/>
  <c r="X25" i="30"/>
  <c r="W25" i="30"/>
  <c r="V25" i="30"/>
  <c r="AG24" i="30"/>
  <c r="AF24" i="30"/>
  <c r="AE24" i="30"/>
  <c r="AD24" i="30"/>
  <c r="AC24" i="30"/>
  <c r="AB24" i="30"/>
  <c r="AA24" i="30"/>
  <c r="Z24" i="30"/>
  <c r="Y24" i="30"/>
  <c r="X24" i="30"/>
  <c r="W24" i="30"/>
  <c r="V24" i="30"/>
  <c r="W17" i="44" l="1"/>
  <c r="V62" i="44"/>
  <c r="W42" i="14"/>
  <c r="W35" i="14"/>
  <c r="V35" i="14"/>
  <c r="X35" i="14"/>
  <c r="W31" i="14"/>
  <c r="V31" i="14"/>
  <c r="V43" i="14" s="1"/>
  <c r="X31" i="14"/>
  <c r="X43" i="14" s="1"/>
  <c r="X36" i="14"/>
  <c r="W36" i="14"/>
  <c r="V36" i="14"/>
  <c r="X32" i="14"/>
  <c r="X44" i="14" s="1"/>
  <c r="W32" i="14"/>
  <c r="W44" i="14" s="1"/>
  <c r="V32" i="14"/>
  <c r="X37" i="14"/>
  <c r="V37" i="14"/>
  <c r="W37" i="14"/>
  <c r="X30" i="14"/>
  <c r="X42" i="14" s="1"/>
  <c r="X34" i="14"/>
  <c r="X38" i="14"/>
  <c r="V59" i="14"/>
  <c r="V65" i="14"/>
  <c r="V69" i="14"/>
  <c r="V73" i="14"/>
  <c r="V81" i="14"/>
  <c r="V44" i="14"/>
  <c r="V18" i="14"/>
  <c r="V24" i="14"/>
  <c r="W43" i="14"/>
  <c r="W59" i="14"/>
  <c r="W65" i="14"/>
  <c r="W69" i="14"/>
  <c r="W73" i="14"/>
  <c r="W81" i="14"/>
  <c r="W18" i="14"/>
  <c r="V30" i="14"/>
  <c r="V42" i="14" s="1"/>
  <c r="V34" i="14"/>
  <c r="R95" i="14"/>
  <c r="S95" i="14"/>
  <c r="T36" i="14"/>
  <c r="S36" i="14"/>
  <c r="R36" i="14"/>
  <c r="T32" i="14"/>
  <c r="T44" i="14" s="1"/>
  <c r="R32" i="14"/>
  <c r="R44" i="14" s="1"/>
  <c r="S32" i="14"/>
  <c r="S37" i="14"/>
  <c r="T37" i="14"/>
  <c r="R37" i="14"/>
  <c r="R11" i="14"/>
  <c r="R15" i="14"/>
  <c r="R19" i="14"/>
  <c r="R25" i="14"/>
  <c r="T31" i="14"/>
  <c r="T43" i="14" s="1"/>
  <c r="T35" i="14"/>
  <c r="S61" i="14"/>
  <c r="S66" i="14"/>
  <c r="S70" i="14"/>
  <c r="S75" i="14"/>
  <c r="S83" i="14"/>
  <c r="R31" i="14"/>
  <c r="R35" i="14"/>
  <c r="S31" i="14"/>
  <c r="S43" i="14" s="1"/>
  <c r="R61" i="14"/>
  <c r="T17" i="44"/>
  <c r="S25" i="44"/>
  <c r="T37" i="44"/>
  <c r="R52" i="44"/>
  <c r="R12" i="44"/>
  <c r="R18" i="44" s="1"/>
  <c r="S27" i="44"/>
  <c r="S41" i="44"/>
  <c r="S52" i="44"/>
  <c r="S11" i="44"/>
  <c r="R27" i="44"/>
  <c r="R41" i="44"/>
  <c r="T45" i="44"/>
  <c r="R11" i="44"/>
  <c r="R17" i="44" s="1"/>
  <c r="S12" i="44"/>
  <c r="S18" i="44" s="1"/>
  <c r="T19" i="44"/>
  <c r="T27" i="44"/>
  <c r="T52" i="44"/>
  <c r="S19" i="44"/>
  <c r="R19" i="44"/>
  <c r="S17" i="44"/>
  <c r="R25" i="44"/>
  <c r="R36" i="44"/>
  <c r="R40" i="44"/>
  <c r="R44" i="44"/>
  <c r="R50" i="44"/>
  <c r="T25" i="44"/>
  <c r="T36" i="44"/>
  <c r="T18" i="44"/>
  <c r="R43" i="14"/>
  <c r="S44" i="14"/>
  <c r="W14" i="14" l="1"/>
  <c r="X14" i="14"/>
  <c r="V14" i="14"/>
  <c r="X33" i="14"/>
  <c r="X45" i="14" s="1"/>
  <c r="V33" i="14"/>
  <c r="V45" i="14" s="1"/>
  <c r="W33" i="14"/>
  <c r="W45" i="14" s="1"/>
  <c r="W51" i="14"/>
  <c r="V51" i="14"/>
  <c r="X51" i="14"/>
  <c r="X21" i="14"/>
  <c r="W21" i="14"/>
  <c r="V21" i="14"/>
  <c r="T14" i="14"/>
  <c r="S14" i="14"/>
  <c r="R14" i="14"/>
  <c r="R38" i="14"/>
  <c r="S38" i="14"/>
  <c r="T38" i="14"/>
  <c r="T9" i="14"/>
  <c r="R9" i="14"/>
  <c r="S9" i="14"/>
  <c r="R34" i="14"/>
  <c r="S34" i="14"/>
  <c r="T34" i="14"/>
  <c r="R21" i="14"/>
  <c r="S21" i="14"/>
  <c r="T21" i="14"/>
  <c r="R30" i="14"/>
  <c r="R42" i="14" s="1"/>
  <c r="S30" i="14"/>
  <c r="S42" i="14" s="1"/>
  <c r="T30" i="14"/>
  <c r="T42" i="14" s="1"/>
  <c r="R9" i="44"/>
  <c r="R15" i="44" s="1"/>
  <c r="T9" i="44"/>
  <c r="T15" i="44" s="1"/>
  <c r="S9" i="44"/>
  <c r="S15" i="44" s="1"/>
  <c r="V9" i="14"/>
  <c r="V89" i="14" s="1"/>
  <c r="V87" i="14" l="1"/>
  <c r="V95" i="14"/>
  <c r="W9" i="14"/>
  <c r="W89" i="14" s="1"/>
  <c r="X9" i="14"/>
  <c r="X89" i="14" s="1"/>
  <c r="W95" i="14"/>
  <c r="X95" i="14"/>
  <c r="V28" i="14"/>
  <c r="V40" i="14" s="1"/>
  <c r="W28" i="14"/>
  <c r="W40" i="14" s="1"/>
  <c r="X28" i="14"/>
  <c r="X40" i="14" s="1"/>
  <c r="T89" i="14"/>
  <c r="T87" i="14"/>
  <c r="R87" i="14"/>
  <c r="R89" i="14"/>
  <c r="S28" i="14"/>
  <c r="S40" i="14" s="1"/>
  <c r="T28" i="14"/>
  <c r="T40" i="14" s="1"/>
  <c r="R28" i="14"/>
  <c r="R40" i="14" s="1"/>
  <c r="T33" i="14"/>
  <c r="T45" i="14" s="1"/>
  <c r="S33" i="14"/>
  <c r="S45" i="14" s="1"/>
  <c r="R33" i="14"/>
  <c r="R45" i="14" s="1"/>
  <c r="S87" i="14"/>
  <c r="S89" i="14"/>
  <c r="X87" i="14" l="1"/>
  <c r="W87" i="14"/>
  <c r="AG36" i="30" l="1"/>
  <c r="AF36" i="30"/>
  <c r="AE36" i="30"/>
  <c r="AD36" i="30"/>
  <c r="AC36" i="30"/>
  <c r="AB36" i="30"/>
  <c r="AA36" i="30"/>
  <c r="Z36" i="30"/>
  <c r="Y36" i="30"/>
  <c r="X36" i="30"/>
  <c r="W36" i="30"/>
  <c r="V36" i="30"/>
  <c r="AG35" i="30"/>
  <c r="AF35" i="30"/>
  <c r="AE35" i="30"/>
  <c r="AD35" i="30"/>
  <c r="AC35" i="30"/>
  <c r="AB35" i="30"/>
  <c r="AA35" i="30"/>
  <c r="Z35" i="30"/>
  <c r="Y35" i="30"/>
  <c r="X35" i="30"/>
  <c r="W35" i="30"/>
  <c r="V35" i="30"/>
  <c r="AG34" i="30"/>
  <c r="AF34" i="30"/>
  <c r="AE34" i="30"/>
  <c r="AD34" i="30"/>
  <c r="AC34" i="30"/>
  <c r="AB34" i="30"/>
  <c r="AA34" i="30"/>
  <c r="Z34" i="30"/>
  <c r="Y34" i="30"/>
  <c r="X34" i="30"/>
  <c r="W34" i="30"/>
  <c r="V34" i="30"/>
  <c r="R36" i="30"/>
  <c r="Q36" i="30"/>
  <c r="P36" i="30"/>
  <c r="O36" i="30"/>
  <c r="N36" i="30"/>
  <c r="M36" i="30"/>
  <c r="L36" i="30"/>
  <c r="K36" i="30"/>
  <c r="J36" i="30"/>
  <c r="I36" i="30"/>
  <c r="H36" i="30"/>
  <c r="S36" i="30"/>
  <c r="R35" i="30"/>
  <c r="Q35" i="30"/>
  <c r="P35" i="30"/>
  <c r="O35" i="30"/>
  <c r="N35" i="30"/>
  <c r="M35" i="30"/>
  <c r="L35" i="30"/>
  <c r="K35" i="30"/>
  <c r="J35" i="30"/>
  <c r="I35" i="30"/>
  <c r="H35" i="30"/>
  <c r="S35" i="30"/>
  <c r="R34" i="30"/>
  <c r="Q34" i="30"/>
  <c r="P34" i="30"/>
  <c r="O34" i="30"/>
  <c r="N34" i="30"/>
  <c r="M34" i="30"/>
  <c r="L34" i="30"/>
  <c r="K34" i="30"/>
  <c r="J34" i="30"/>
  <c r="I34" i="30"/>
  <c r="H34" i="30"/>
  <c r="S34" i="30"/>
  <c r="R30" i="30"/>
  <c r="Q30" i="30"/>
  <c r="P30" i="30"/>
  <c r="O30" i="30"/>
  <c r="N30" i="30"/>
  <c r="M30" i="30"/>
  <c r="L30" i="30"/>
  <c r="K30" i="30"/>
  <c r="J30" i="30"/>
  <c r="I30" i="30"/>
  <c r="H30" i="30"/>
  <c r="S30" i="30"/>
  <c r="R29" i="30"/>
  <c r="Q29" i="30"/>
  <c r="P29" i="30"/>
  <c r="O29" i="30"/>
  <c r="N29" i="30"/>
  <c r="M29" i="30"/>
  <c r="L29" i="30"/>
  <c r="K29" i="30"/>
  <c r="J29" i="30"/>
  <c r="I29" i="30"/>
  <c r="H29" i="30"/>
  <c r="S29" i="30"/>
  <c r="H24" i="30"/>
  <c r="AE60" i="28"/>
  <c r="AA60" i="28"/>
  <c r="W60" i="28"/>
  <c r="AF55" i="28"/>
  <c r="AB55" i="28"/>
  <c r="X55" i="28"/>
  <c r="AE53" i="28"/>
  <c r="AA53" i="28"/>
  <c r="W53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AG42" i="28"/>
  <c r="AC42" i="28"/>
  <c r="Y42" i="28"/>
  <c r="AF41" i="28"/>
  <c r="AB41" i="28"/>
  <c r="X41" i="28"/>
  <c r="AE39" i="28"/>
  <c r="AA39" i="28"/>
  <c r="W39" i="28"/>
  <c r="AG37" i="28"/>
  <c r="AD37" i="28"/>
  <c r="Z37" i="28"/>
  <c r="AG35" i="28"/>
  <c r="AC35" i="28"/>
  <c r="Y35" i="28"/>
  <c r="AG33" i="28"/>
  <c r="AF33" i="28"/>
  <c r="AB33" i="28"/>
  <c r="X33" i="28"/>
  <c r="AE32" i="28"/>
  <c r="AA32" i="28"/>
  <c r="W32" i="28"/>
  <c r="AG31" i="28"/>
  <c r="AD31" i="28"/>
  <c r="Z31" i="28"/>
  <c r="AG30" i="28"/>
  <c r="AC30" i="28"/>
  <c r="Y30" i="28"/>
  <c r="AF29" i="28"/>
  <c r="AB29" i="28"/>
  <c r="X29" i="28"/>
  <c r="AE28" i="28"/>
  <c r="AA28" i="28"/>
  <c r="W28" i="28"/>
  <c r="AG27" i="28"/>
  <c r="AD27" i="28"/>
  <c r="Z27" i="28"/>
  <c r="AG26" i="28"/>
  <c r="AC26" i="28"/>
  <c r="Y26" i="28"/>
  <c r="AF25" i="28"/>
  <c r="AB25" i="28"/>
  <c r="X25" i="28"/>
  <c r="AE24" i="28"/>
  <c r="AA24" i="28"/>
  <c r="W24" i="28"/>
  <c r="AG22" i="28"/>
  <c r="AD22" i="28"/>
  <c r="Z22" i="28"/>
  <c r="AG20" i="28"/>
  <c r="AC20" i="28"/>
  <c r="Y20" i="28"/>
  <c r="AF19" i="28"/>
  <c r="AB19" i="28"/>
  <c r="X19" i="28"/>
  <c r="AE18" i="28"/>
  <c r="AA18" i="28"/>
  <c r="W18" i="28"/>
  <c r="AG17" i="28"/>
  <c r="AD17" i="28"/>
  <c r="Z17" i="28"/>
  <c r="AG15" i="28"/>
  <c r="AC15" i="28"/>
  <c r="Y15" i="28"/>
  <c r="AF13" i="28"/>
  <c r="AB13" i="28"/>
  <c r="X13" i="28"/>
  <c r="AE11" i="28"/>
  <c r="AA11" i="28"/>
  <c r="W11" i="28"/>
  <c r="S57" i="28"/>
  <c r="R57" i="28"/>
  <c r="Q57" i="28"/>
  <c r="P57" i="28"/>
  <c r="O57" i="28"/>
  <c r="N57" i="28"/>
  <c r="AD9" i="28"/>
  <c r="L57" i="28"/>
  <c r="K57" i="28"/>
  <c r="J57" i="28"/>
  <c r="Z9" i="28"/>
  <c r="H57" i="28"/>
  <c r="W9" i="28" l="1"/>
  <c r="AA9" i="28"/>
  <c r="AE9" i="28"/>
  <c r="X11" i="28"/>
  <c r="AB11" i="28"/>
  <c r="AF11" i="28"/>
  <c r="Y13" i="28"/>
  <c r="AC13" i="28"/>
  <c r="AG13" i="28"/>
  <c r="Z15" i="28"/>
  <c r="AD15" i="28"/>
  <c r="W17" i="28"/>
  <c r="AA17" i="28"/>
  <c r="AE17" i="28"/>
  <c r="X18" i="28"/>
  <c r="AB18" i="28"/>
  <c r="AF18" i="28"/>
  <c r="Y19" i="28"/>
  <c r="AC19" i="28"/>
  <c r="AG19" i="28"/>
  <c r="Z20" i="28"/>
  <c r="AD20" i="28"/>
  <c r="W22" i="28"/>
  <c r="AA22" i="28"/>
  <c r="AE22" i="28"/>
  <c r="X24" i="28"/>
  <c r="AB24" i="28"/>
  <c r="AF24" i="28"/>
  <c r="Y25" i="28"/>
  <c r="AC25" i="28"/>
  <c r="AG25" i="28"/>
  <c r="Z26" i="28"/>
  <c r="AD26" i="28"/>
  <c r="W27" i="28"/>
  <c r="AA27" i="28"/>
  <c r="AE27" i="28"/>
  <c r="X28" i="28"/>
  <c r="AB28" i="28"/>
  <c r="AF28" i="28"/>
  <c r="Y29" i="28"/>
  <c r="AC29" i="28"/>
  <c r="AG29" i="28"/>
  <c r="Z30" i="28"/>
  <c r="AD30" i="28"/>
  <c r="W31" i="28"/>
  <c r="AA31" i="28"/>
  <c r="AE31" i="28"/>
  <c r="X32" i="28"/>
  <c r="AB32" i="28"/>
  <c r="AF32" i="28"/>
  <c r="Y33" i="28"/>
  <c r="AC33" i="28"/>
  <c r="Z35" i="28"/>
  <c r="AD35" i="28"/>
  <c r="W37" i="28"/>
  <c r="AA37" i="28"/>
  <c r="AE37" i="28"/>
  <c r="X39" i="28"/>
  <c r="AB39" i="28"/>
  <c r="AF39" i="28"/>
  <c r="Y41" i="28"/>
  <c r="AC41" i="28"/>
  <c r="AG41" i="28"/>
  <c r="Z42" i="28"/>
  <c r="AD42" i="28"/>
  <c r="X53" i="28"/>
  <c r="AB53" i="28"/>
  <c r="AF53" i="28"/>
  <c r="Y55" i="28"/>
  <c r="AC55" i="28"/>
  <c r="AG55" i="28"/>
  <c r="X60" i="28"/>
  <c r="AB60" i="28"/>
  <c r="AF60" i="28"/>
  <c r="X9" i="28"/>
  <c r="AB9" i="28"/>
  <c r="AF9" i="28"/>
  <c r="Y11" i="28"/>
  <c r="AC11" i="28"/>
  <c r="AG11" i="28"/>
  <c r="Z13" i="28"/>
  <c r="AD13" i="28"/>
  <c r="W15" i="28"/>
  <c r="AA15" i="28"/>
  <c r="AE15" i="28"/>
  <c r="X17" i="28"/>
  <c r="AB17" i="28"/>
  <c r="AF17" i="28"/>
  <c r="Y18" i="28"/>
  <c r="AC18" i="28"/>
  <c r="AG18" i="28"/>
  <c r="Z19" i="28"/>
  <c r="AD19" i="28"/>
  <c r="W20" i="28"/>
  <c r="AA20" i="28"/>
  <c r="AE20" i="28"/>
  <c r="X22" i="28"/>
  <c r="AB22" i="28"/>
  <c r="AF22" i="28"/>
  <c r="Y24" i="28"/>
  <c r="AC24" i="28"/>
  <c r="AG24" i="28"/>
  <c r="Z25" i="28"/>
  <c r="AD25" i="28"/>
  <c r="W26" i="28"/>
  <c r="AA26" i="28"/>
  <c r="AE26" i="28"/>
  <c r="X27" i="28"/>
  <c r="AB27" i="28"/>
  <c r="AF27" i="28"/>
  <c r="Y28" i="28"/>
  <c r="AC28" i="28"/>
  <c r="AG28" i="28"/>
  <c r="Z29" i="28"/>
  <c r="AD29" i="28"/>
  <c r="W30" i="28"/>
  <c r="AA30" i="28"/>
  <c r="AE30" i="28"/>
  <c r="X31" i="28"/>
  <c r="AB31" i="28"/>
  <c r="AF31" i="28"/>
  <c r="Y32" i="28"/>
  <c r="AC32" i="28"/>
  <c r="AG32" i="28"/>
  <c r="Z33" i="28"/>
  <c r="AD33" i="28"/>
  <c r="W35" i="28"/>
  <c r="AA35" i="28"/>
  <c r="AE35" i="28"/>
  <c r="X37" i="28"/>
  <c r="AB37" i="28"/>
  <c r="AF37" i="28"/>
  <c r="Y39" i="28"/>
  <c r="AC39" i="28"/>
  <c r="AG39" i="28"/>
  <c r="Z41" i="28"/>
  <c r="AD41" i="28"/>
  <c r="W42" i="28"/>
  <c r="AA42" i="28"/>
  <c r="AE42" i="28"/>
  <c r="Y53" i="28"/>
  <c r="AC53" i="28"/>
  <c r="AG53" i="28"/>
  <c r="Z55" i="28"/>
  <c r="AD55" i="28"/>
  <c r="Y60" i="28"/>
  <c r="AC60" i="28"/>
  <c r="AG60" i="28"/>
  <c r="Y9" i="28"/>
  <c r="AC9" i="28"/>
  <c r="AG9" i="28"/>
  <c r="Z11" i="28"/>
  <c r="AD11" i="28"/>
  <c r="W13" i="28"/>
  <c r="AA13" i="28"/>
  <c r="AE13" i="28"/>
  <c r="X15" i="28"/>
  <c r="AB15" i="28"/>
  <c r="AF15" i="28"/>
  <c r="Y17" i="28"/>
  <c r="AC17" i="28"/>
  <c r="Z18" i="28"/>
  <c r="AD18" i="28"/>
  <c r="W19" i="28"/>
  <c r="AA19" i="28"/>
  <c r="AE19" i="28"/>
  <c r="X20" i="28"/>
  <c r="AB20" i="28"/>
  <c r="AF20" i="28"/>
  <c r="Y22" i="28"/>
  <c r="AC22" i="28"/>
  <c r="Z24" i="28"/>
  <c r="AD24" i="28"/>
  <c r="W25" i="28"/>
  <c r="AA25" i="28"/>
  <c r="AE25" i="28"/>
  <c r="X26" i="28"/>
  <c r="AB26" i="28"/>
  <c r="AF26" i="28"/>
  <c r="Y27" i="28"/>
  <c r="AC27" i="28"/>
  <c r="Z28" i="28"/>
  <c r="AD28" i="28"/>
  <c r="W29" i="28"/>
  <c r="AA29" i="28"/>
  <c r="AE29" i="28"/>
  <c r="X30" i="28"/>
  <c r="AB30" i="28"/>
  <c r="AF30" i="28"/>
  <c r="Y31" i="28"/>
  <c r="AC31" i="28"/>
  <c r="Z32" i="28"/>
  <c r="AD32" i="28"/>
  <c r="W33" i="28"/>
  <c r="AA33" i="28"/>
  <c r="AE33" i="28"/>
  <c r="X35" i="28"/>
  <c r="AB35" i="28"/>
  <c r="AF35" i="28"/>
  <c r="Y37" i="28"/>
  <c r="AC37" i="28"/>
  <c r="Z39" i="28"/>
  <c r="AD39" i="28"/>
  <c r="W41" i="28"/>
  <c r="AA41" i="28"/>
  <c r="AE41" i="28"/>
  <c r="X42" i="28"/>
  <c r="AB42" i="28"/>
  <c r="AF42" i="28"/>
  <c r="Z53" i="28"/>
  <c r="AD53" i="28"/>
  <c r="W55" i="28"/>
  <c r="AA55" i="28"/>
  <c r="AE55" i="28"/>
  <c r="I57" i="28"/>
  <c r="M57" i="28"/>
  <c r="Z60" i="28"/>
  <c r="AD60" i="28"/>
  <c r="R25" i="30" l="1"/>
  <c r="Q25" i="30"/>
  <c r="N25" i="30"/>
  <c r="M25" i="30"/>
  <c r="J25" i="30"/>
  <c r="I25" i="30"/>
  <c r="P25" i="30"/>
  <c r="O25" i="30"/>
  <c r="L25" i="30"/>
  <c r="K25" i="30"/>
  <c r="S25" i="30"/>
  <c r="P24" i="30"/>
  <c r="O24" i="30"/>
  <c r="L24" i="30"/>
  <c r="K24" i="30"/>
  <c r="S24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AE13" i="30"/>
  <c r="AD13" i="30"/>
  <c r="AA13" i="30"/>
  <c r="Z13" i="30"/>
  <c r="W13" i="30"/>
  <c r="AG11" i="30"/>
  <c r="AF11" i="30"/>
  <c r="AC11" i="30"/>
  <c r="AD11" i="30"/>
  <c r="Y11" i="30"/>
  <c r="Z11" i="30"/>
  <c r="AG9" i="30"/>
  <c r="AC9" i="30"/>
  <c r="Y9" i="30"/>
  <c r="J24" i="30" l="1"/>
  <c r="N24" i="30"/>
  <c r="R24" i="30"/>
  <c r="I24" i="30"/>
  <c r="M24" i="30"/>
  <c r="Q24" i="30"/>
  <c r="Z9" i="30"/>
  <c r="AD9" i="30"/>
  <c r="W11" i="30"/>
  <c r="AA11" i="30"/>
  <c r="AE11" i="30"/>
  <c r="X13" i="30"/>
  <c r="AB13" i="30"/>
  <c r="AF13" i="30"/>
  <c r="X9" i="30"/>
  <c r="AB9" i="30"/>
  <c r="AF9" i="30"/>
  <c r="W9" i="30"/>
  <c r="AA9" i="30"/>
  <c r="AE9" i="30"/>
  <c r="X11" i="30"/>
  <c r="AB11" i="30"/>
  <c r="Y13" i="30"/>
  <c r="AC13" i="30"/>
  <c r="AG13" i="30"/>
  <c r="S74" i="33" l="1"/>
  <c r="R74" i="33"/>
  <c r="Q74" i="33"/>
  <c r="P74" i="33"/>
  <c r="O74" i="33"/>
  <c r="N74" i="33"/>
  <c r="M74" i="33"/>
  <c r="L74" i="33"/>
  <c r="K74" i="33"/>
  <c r="J74" i="33"/>
  <c r="I74" i="33"/>
  <c r="H74" i="33"/>
  <c r="Q61" i="33"/>
  <c r="Q68" i="33" s="1"/>
  <c r="AE67" i="29"/>
  <c r="AA67" i="29"/>
  <c r="W67" i="29"/>
  <c r="AG67" i="29"/>
  <c r="AC67" i="29"/>
  <c r="Y67" i="29"/>
  <c r="V65" i="29"/>
  <c r="Z62" i="29"/>
  <c r="AG60" i="29"/>
  <c r="AE60" i="29"/>
  <c r="AA60" i="29"/>
  <c r="Y60" i="29"/>
  <c r="W60" i="29"/>
  <c r="AF60" i="29"/>
  <c r="AB60" i="29"/>
  <c r="AF58" i="29"/>
  <c r="Z56" i="29"/>
  <c r="AG55" i="29"/>
  <c r="AE55" i="29"/>
  <c r="AC55" i="29"/>
  <c r="AA55" i="29"/>
  <c r="Y55" i="29"/>
  <c r="W55" i="29"/>
  <c r="AF55" i="29"/>
  <c r="AF54" i="29"/>
  <c r="AA54" i="29"/>
  <c r="Y54" i="29"/>
  <c r="W54" i="29"/>
  <c r="AG54" i="29"/>
  <c r="AC54" i="29"/>
  <c r="AB54" i="29"/>
  <c r="X54" i="29"/>
  <c r="AA53" i="29"/>
  <c r="Y53" i="29"/>
  <c r="W53" i="29"/>
  <c r="AF53" i="29"/>
  <c r="AE53" i="29"/>
  <c r="AC53" i="29"/>
  <c r="AB53" i="29"/>
  <c r="Z53" i="29"/>
  <c r="AA52" i="29"/>
  <c r="W52" i="29"/>
  <c r="AF52" i="29"/>
  <c r="AC52" i="29"/>
  <c r="Y52" i="29"/>
  <c r="AF51" i="29"/>
  <c r="AC51" i="29"/>
  <c r="AA51" i="29"/>
  <c r="Y51" i="29"/>
  <c r="W51" i="29"/>
  <c r="AE51" i="29"/>
  <c r="AB51" i="29"/>
  <c r="X47" i="29"/>
  <c r="AE45" i="29"/>
  <c r="AA45" i="29"/>
  <c r="W45" i="29"/>
  <c r="AG45" i="29"/>
  <c r="AC45" i="29"/>
  <c r="Y45" i="29"/>
  <c r="AF44" i="29"/>
  <c r="AC44" i="29"/>
  <c r="AA44" i="29"/>
  <c r="W44" i="29"/>
  <c r="AE44" i="29"/>
  <c r="Y44" i="29"/>
  <c r="AF43" i="29"/>
  <c r="X43" i="29"/>
  <c r="AE42" i="29"/>
  <c r="AA42" i="29"/>
  <c r="W42" i="29"/>
  <c r="AG42" i="29"/>
  <c r="AC42" i="29"/>
  <c r="Y42" i="29"/>
  <c r="AF41" i="29"/>
  <c r="AD41" i="29"/>
  <c r="AB41" i="29"/>
  <c r="X41" i="29"/>
  <c r="Z40" i="29"/>
  <c r="Z39" i="29"/>
  <c r="AE38" i="29"/>
  <c r="AB38" i="29"/>
  <c r="AF38" i="29"/>
  <c r="X38" i="29"/>
  <c r="AE37" i="29"/>
  <c r="AB37" i="29"/>
  <c r="X37" i="29"/>
  <c r="AG37" i="29"/>
  <c r="AF37" i="29"/>
  <c r="X36" i="29"/>
  <c r="AG36" i="29"/>
  <c r="AE32" i="29"/>
  <c r="AA32" i="29"/>
  <c r="W32" i="29"/>
  <c r="AG32" i="29"/>
  <c r="Y32" i="29"/>
  <c r="AF30" i="29"/>
  <c r="AB30" i="29"/>
  <c r="AA30" i="29"/>
  <c r="X30" i="29"/>
  <c r="AG29" i="29"/>
  <c r="AE29" i="29"/>
  <c r="AC29" i="29"/>
  <c r="AA29" i="29"/>
  <c r="Y29" i="29"/>
  <c r="W29" i="29"/>
  <c r="AF29" i="29"/>
  <c r="AB29" i="29"/>
  <c r="X29" i="29"/>
  <c r="Z28" i="29"/>
  <c r="AG27" i="29"/>
  <c r="AE27" i="29"/>
  <c r="AC27" i="29"/>
  <c r="AA27" i="29"/>
  <c r="W27" i="29"/>
  <c r="AF27" i="29"/>
  <c r="Y27" i="29"/>
  <c r="AF26" i="29"/>
  <c r="X26" i="29"/>
  <c r="AE25" i="29"/>
  <c r="AA25" i="29"/>
  <c r="W25" i="29"/>
  <c r="AG25" i="29"/>
  <c r="AC25" i="29"/>
  <c r="Y25" i="29"/>
  <c r="AF24" i="29"/>
  <c r="AD24" i="29"/>
  <c r="X24" i="29"/>
  <c r="AE23" i="29"/>
  <c r="W23" i="29"/>
  <c r="AG23" i="29"/>
  <c r="AA23" i="29"/>
  <c r="AE22" i="29"/>
  <c r="AA22" i="29"/>
  <c r="Z22" i="29"/>
  <c r="W22" i="29"/>
  <c r="AG22" i="29"/>
  <c r="AD22" i="29"/>
  <c r="AC22" i="29"/>
  <c r="Y22" i="29"/>
  <c r="AG21" i="29"/>
  <c r="AD21" i="29"/>
  <c r="Z21" i="29"/>
  <c r="AF20" i="29"/>
  <c r="X20" i="29"/>
  <c r="AE20" i="29"/>
  <c r="AB20" i="29"/>
  <c r="AE19" i="29"/>
  <c r="AB19" i="29"/>
  <c r="AA19" i="29"/>
  <c r="W19" i="29"/>
  <c r="AG19" i="29"/>
  <c r="AE18" i="29"/>
  <c r="AB18" i="29"/>
  <c r="AA18" i="29"/>
  <c r="X18" i="29"/>
  <c r="AE17" i="29"/>
  <c r="W17" i="29"/>
  <c r="AG17" i="29"/>
  <c r="AE16" i="29"/>
  <c r="AA16" i="29"/>
  <c r="Z16" i="29"/>
  <c r="W16" i="29"/>
  <c r="AG16" i="29"/>
  <c r="AD16" i="29"/>
  <c r="AC16" i="29"/>
  <c r="Y16" i="29"/>
  <c r="AG15" i="29"/>
  <c r="AC15" i="29"/>
  <c r="Z15" i="29"/>
  <c r="AF14" i="29"/>
  <c r="X14" i="29"/>
  <c r="AE14" i="29"/>
  <c r="AB14" i="29"/>
  <c r="AE13" i="29"/>
  <c r="AB13" i="29"/>
  <c r="AA13" i="29"/>
  <c r="W13" i="29"/>
  <c r="AG13" i="29"/>
  <c r="AE12" i="29"/>
  <c r="AA12" i="29"/>
  <c r="W12" i="29"/>
  <c r="AD12" i="29"/>
  <c r="AC12" i="29"/>
  <c r="Z12" i="29"/>
  <c r="Y12" i="29"/>
  <c r="AE9" i="29"/>
  <c r="AA9" i="29"/>
  <c r="W9" i="29"/>
  <c r="AF9" i="29"/>
  <c r="X9" i="29"/>
  <c r="H63" i="33" l="1"/>
  <c r="P63" i="33"/>
  <c r="Q64" i="33"/>
  <c r="J64" i="33"/>
  <c r="R64" i="33"/>
  <c r="Q72" i="33"/>
  <c r="O63" i="33"/>
  <c r="M61" i="33"/>
  <c r="M68" i="33" s="1"/>
  <c r="M63" i="33"/>
  <c r="Q63" i="33"/>
  <c r="H61" i="33"/>
  <c r="H68" i="33" s="1"/>
  <c r="L61" i="33"/>
  <c r="L68" i="33" s="1"/>
  <c r="P61" i="33"/>
  <c r="P68" i="33" s="1"/>
  <c r="I61" i="33"/>
  <c r="I68" i="33" s="1"/>
  <c r="J61" i="33"/>
  <c r="J68" i="33" s="1"/>
  <c r="N61" i="33"/>
  <c r="N68" i="33" s="1"/>
  <c r="R61" i="33"/>
  <c r="R68" i="33" s="1"/>
  <c r="K61" i="33"/>
  <c r="K68" i="33" s="1"/>
  <c r="O61" i="33"/>
  <c r="O68" i="33" s="1"/>
  <c r="S61" i="33"/>
  <c r="S68" i="33" s="1"/>
  <c r="AC9" i="29"/>
  <c r="AG9" i="29"/>
  <c r="AC21" i="29"/>
  <c r="AF40" i="29"/>
  <c r="AE40" i="29"/>
  <c r="AD47" i="29"/>
  <c r="AC58" i="29"/>
  <c r="AA58" i="29"/>
  <c r="AB58" i="29"/>
  <c r="W14" i="29"/>
  <c r="Z14" i="29"/>
  <c r="Y14" i="29"/>
  <c r="AG14" i="29"/>
  <c r="AD15" i="29"/>
  <c r="Z17" i="29"/>
  <c r="Y17" i="29"/>
  <c r="AD17" i="29"/>
  <c r="AC17" i="29"/>
  <c r="X17" i="29"/>
  <c r="W20" i="29"/>
  <c r="Z20" i="29"/>
  <c r="Y20" i="29"/>
  <c r="AG20" i="29"/>
  <c r="Z23" i="29"/>
  <c r="Y23" i="29"/>
  <c r="X23" i="29"/>
  <c r="AF23" i="29"/>
  <c r="Y36" i="29"/>
  <c r="W36" i="29"/>
  <c r="AC36" i="29"/>
  <c r="AA36" i="29"/>
  <c r="AB36" i="29"/>
  <c r="Z36" i="29"/>
  <c r="AG40" i="29"/>
  <c r="AE62" i="29"/>
  <c r="AG62" i="29"/>
  <c r="AF62" i="29"/>
  <c r="AF65" i="29" s="1"/>
  <c r="AG12" i="29"/>
  <c r="AF12" i="29"/>
  <c r="X12" i="29"/>
  <c r="AB12" i="29"/>
  <c r="Y15" i="29"/>
  <c r="AA17" i="29"/>
  <c r="Y21" i="29"/>
  <c r="W39" i="29"/>
  <c r="Y39" i="29"/>
  <c r="X39" i="29"/>
  <c r="AA39" i="29"/>
  <c r="AC39" i="29"/>
  <c r="AF39" i="29"/>
  <c r="AG39" i="29"/>
  <c r="AE39" i="29"/>
  <c r="AB39" i="29"/>
  <c r="Y47" i="29"/>
  <c r="W47" i="29"/>
  <c r="AC47" i="29"/>
  <c r="AA47" i="29"/>
  <c r="AB47" i="29"/>
  <c r="AG47" i="29"/>
  <c r="AE47" i="29"/>
  <c r="Z47" i="29"/>
  <c r="W56" i="29"/>
  <c r="Y56" i="29"/>
  <c r="X56" i="29"/>
  <c r="AA56" i="29"/>
  <c r="AC56" i="29"/>
  <c r="AF56" i="29"/>
  <c r="AG56" i="29"/>
  <c r="AE56" i="29"/>
  <c r="AB56" i="29"/>
  <c r="AE65" i="29"/>
  <c r="Y9" i="29"/>
  <c r="Y40" i="29"/>
  <c r="W40" i="29"/>
  <c r="AC40" i="29"/>
  <c r="AA40" i="29"/>
  <c r="AB40" i="29"/>
  <c r="Y58" i="29"/>
  <c r="W58" i="29"/>
  <c r="AG58" i="29"/>
  <c r="AE58" i="29"/>
  <c r="Z58" i="29"/>
  <c r="Z9" i="29"/>
  <c r="AD9" i="29"/>
  <c r="AA14" i="29"/>
  <c r="AD14" i="29"/>
  <c r="AF17" i="29"/>
  <c r="AA20" i="29"/>
  <c r="AD20" i="29"/>
  <c r="AD23" i="29"/>
  <c r="AC23" i="29"/>
  <c r="AF36" i="29"/>
  <c r="AE36" i="29"/>
  <c r="W62" i="29"/>
  <c r="W65" i="29" s="1"/>
  <c r="Y62" i="29"/>
  <c r="X62" i="29"/>
  <c r="AA62" i="29"/>
  <c r="AA65" i="29" s="1"/>
  <c r="AC62" i="29"/>
  <c r="AD62" i="29"/>
  <c r="AB62" i="29"/>
  <c r="AB9" i="29"/>
  <c r="Z13" i="29"/>
  <c r="Y13" i="29"/>
  <c r="AD13" i="29"/>
  <c r="AC13" i="29"/>
  <c r="X13" i="29"/>
  <c r="AF13" i="29"/>
  <c r="AC14" i="29"/>
  <c r="X15" i="29"/>
  <c r="AB15" i="29"/>
  <c r="AF15" i="29"/>
  <c r="AB17" i="29"/>
  <c r="W18" i="29"/>
  <c r="Z18" i="29"/>
  <c r="AG18" i="29"/>
  <c r="AF18" i="29"/>
  <c r="Y18" i="29"/>
  <c r="Z19" i="29"/>
  <c r="Y19" i="29"/>
  <c r="AD19" i="29"/>
  <c r="AC19" i="29"/>
  <c r="X19" i="29"/>
  <c r="AF19" i="29"/>
  <c r="AC20" i="29"/>
  <c r="X21" i="29"/>
  <c r="AB21" i="29"/>
  <c r="AF21" i="29"/>
  <c r="AB23" i="29"/>
  <c r="W24" i="29"/>
  <c r="Z24" i="29"/>
  <c r="AA24" i="29"/>
  <c r="AC24" i="29"/>
  <c r="AB24" i="29"/>
  <c r="AE24" i="29"/>
  <c r="AG24" i="29"/>
  <c r="Y24" i="29"/>
  <c r="Y26" i="29"/>
  <c r="W26" i="29"/>
  <c r="AC26" i="29"/>
  <c r="AA26" i="29"/>
  <c r="AD26" i="29"/>
  <c r="AB26" i="29"/>
  <c r="AG26" i="29"/>
  <c r="AE26" i="29"/>
  <c r="Z26" i="29"/>
  <c r="W28" i="29"/>
  <c r="Y28" i="29"/>
  <c r="X28" i="29"/>
  <c r="AA28" i="29"/>
  <c r="AC28" i="29"/>
  <c r="AD28" i="29"/>
  <c r="AE28" i="29"/>
  <c r="AG28" i="29"/>
  <c r="AF28" i="29"/>
  <c r="AB28" i="29"/>
  <c r="X40" i="29"/>
  <c r="Y43" i="29"/>
  <c r="W43" i="29"/>
  <c r="AC43" i="29"/>
  <c r="AA43" i="29"/>
  <c r="AD43" i="29"/>
  <c r="AB43" i="29"/>
  <c r="AG43" i="29"/>
  <c r="AE43" i="29"/>
  <c r="Z43" i="29"/>
  <c r="AF47" i="29"/>
  <c r="X58" i="29"/>
  <c r="AB65" i="29"/>
  <c r="W15" i="29"/>
  <c r="AA15" i="29"/>
  <c r="AE15" i="29"/>
  <c r="X16" i="29"/>
  <c r="AB16" i="29"/>
  <c r="AF16" i="29"/>
  <c r="W21" i="29"/>
  <c r="AA21" i="29"/>
  <c r="AE21" i="29"/>
  <c r="X22" i="29"/>
  <c r="AB22" i="29"/>
  <c r="AF22" i="29"/>
  <c r="Z27" i="29"/>
  <c r="AD27" i="29"/>
  <c r="W37" i="29"/>
  <c r="Y37" i="29"/>
  <c r="AA37" i="29"/>
  <c r="AC37" i="29"/>
  <c r="Z37" i="29"/>
  <c r="AG38" i="29"/>
  <c r="W41" i="29"/>
  <c r="Y41" i="29"/>
  <c r="AA41" i="29"/>
  <c r="AC41" i="29"/>
  <c r="AE41" i="29"/>
  <c r="AG41" i="29"/>
  <c r="Z41" i="29"/>
  <c r="Z44" i="29"/>
  <c r="AB44" i="29"/>
  <c r="Z51" i="29"/>
  <c r="Z55" i="29"/>
  <c r="AD55" i="29"/>
  <c r="AD58" i="29" s="1"/>
  <c r="Z60" i="29"/>
  <c r="Z65" i="29" s="1"/>
  <c r="Y65" i="29"/>
  <c r="AG65" i="29"/>
  <c r="X25" i="29"/>
  <c r="AB25" i="29"/>
  <c r="AF25" i="29"/>
  <c r="Y30" i="29"/>
  <c r="W30" i="29"/>
  <c r="AE30" i="29"/>
  <c r="AG30" i="29"/>
  <c r="Z30" i="29"/>
  <c r="X32" i="29"/>
  <c r="AB32" i="29"/>
  <c r="AF32" i="29"/>
  <c r="Y38" i="29"/>
  <c r="W38" i="29"/>
  <c r="AC38" i="29"/>
  <c r="AA38" i="29"/>
  <c r="Z38" i="29"/>
  <c r="X42" i="29"/>
  <c r="AB42" i="29"/>
  <c r="AF42" i="29"/>
  <c r="X45" i="29"/>
  <c r="AB45" i="29"/>
  <c r="AF45" i="29"/>
  <c r="X52" i="29"/>
  <c r="AB52" i="29"/>
  <c r="AG52" i="29"/>
  <c r="X67" i="29"/>
  <c r="AB67" i="29"/>
  <c r="AF67" i="29"/>
  <c r="Z25" i="29"/>
  <c r="AD25" i="29"/>
  <c r="X27" i="29"/>
  <c r="AB27" i="29"/>
  <c r="Z29" i="29"/>
  <c r="AD29" i="29"/>
  <c r="Z32" i="29"/>
  <c r="Z42" i="29"/>
  <c r="AD42" i="29"/>
  <c r="X44" i="29"/>
  <c r="AG44" i="29"/>
  <c r="Z45" i="29"/>
  <c r="AD45" i="29"/>
  <c r="X51" i="29"/>
  <c r="AG51" i="29"/>
  <c r="Z52" i="29"/>
  <c r="AE52" i="29"/>
  <c r="X53" i="29"/>
  <c r="AG53" i="29"/>
  <c r="Z54" i="29"/>
  <c r="AE54" i="29"/>
  <c r="X55" i="29"/>
  <c r="AB55" i="29"/>
  <c r="X60" i="29"/>
  <c r="X65" i="29" s="1"/>
  <c r="Z67" i="29"/>
  <c r="AD67" i="29"/>
  <c r="S72" i="33" l="1"/>
  <c r="N72" i="33"/>
  <c r="L72" i="33"/>
  <c r="I63" i="33"/>
  <c r="N63" i="33"/>
  <c r="L64" i="33"/>
  <c r="I64" i="33"/>
  <c r="O72" i="33"/>
  <c r="J72" i="33"/>
  <c r="H72" i="33"/>
  <c r="M72" i="33"/>
  <c r="M64" i="33"/>
  <c r="N64" i="33"/>
  <c r="J63" i="33"/>
  <c r="H64" i="33"/>
  <c r="O64" i="33"/>
  <c r="K72" i="33"/>
  <c r="I72" i="33"/>
  <c r="S64" i="33"/>
  <c r="S63" i="33"/>
  <c r="R72" i="33"/>
  <c r="P72" i="33"/>
  <c r="K64" i="33"/>
  <c r="R63" i="33"/>
  <c r="P64" i="33"/>
  <c r="L63" i="33"/>
  <c r="K63" i="33"/>
  <c r="AD32" i="29"/>
  <c r="AD60" i="29" s="1"/>
  <c r="AD65" i="29" s="1"/>
  <c r="AC32" i="29"/>
  <c r="AC60" i="29" l="1"/>
  <c r="AC65" i="29" s="1"/>
  <c r="M42" i="14" l="1"/>
  <c r="M40" i="14"/>
  <c r="AG55" i="34"/>
  <c r="AF55" i="34"/>
  <c r="AE55" i="34"/>
  <c r="AD55" i="34"/>
  <c r="AC55" i="34"/>
  <c r="AB55" i="34"/>
  <c r="AA55" i="34"/>
  <c r="Z55" i="34"/>
  <c r="Y55" i="34"/>
  <c r="X55" i="34"/>
  <c r="W55" i="34"/>
  <c r="AG54" i="34"/>
  <c r="AF54" i="34"/>
  <c r="AE54" i="34"/>
  <c r="AD54" i="34"/>
  <c r="AC54" i="34"/>
  <c r="AB54" i="34"/>
  <c r="AA54" i="34"/>
  <c r="Z54" i="34"/>
  <c r="Y54" i="34"/>
  <c r="X54" i="34"/>
  <c r="W54" i="34"/>
  <c r="AG53" i="34"/>
  <c r="AF53" i="34"/>
  <c r="AE53" i="34"/>
  <c r="AD53" i="34"/>
  <c r="AC53" i="34"/>
  <c r="AB53" i="34"/>
  <c r="AA53" i="34"/>
  <c r="Z53" i="34"/>
  <c r="Y53" i="34"/>
  <c r="X53" i="34"/>
  <c r="W53" i="34"/>
  <c r="AG52" i="34"/>
  <c r="AF52" i="34"/>
  <c r="AE52" i="34"/>
  <c r="AD52" i="34"/>
  <c r="AC52" i="34"/>
  <c r="AB52" i="34"/>
  <c r="AA52" i="34"/>
  <c r="Z52" i="34"/>
  <c r="Y52" i="34"/>
  <c r="X52" i="34"/>
  <c r="W52" i="34"/>
  <c r="AG51" i="34"/>
  <c r="AF51" i="34"/>
  <c r="AE51" i="34"/>
  <c r="AD51" i="34"/>
  <c r="AC51" i="34"/>
  <c r="AB51" i="34"/>
  <c r="AA51" i="34"/>
  <c r="Z51" i="34"/>
  <c r="Y51" i="34"/>
  <c r="X51" i="34"/>
  <c r="W51" i="34"/>
  <c r="AG50" i="34"/>
  <c r="AF50" i="34"/>
  <c r="AE50" i="34"/>
  <c r="AD50" i="34"/>
  <c r="AC50" i="34"/>
  <c r="AB50" i="34"/>
  <c r="AA50" i="34"/>
  <c r="Z50" i="34"/>
  <c r="Y50" i="34"/>
  <c r="X50" i="34"/>
  <c r="W50" i="34"/>
  <c r="S48" i="34"/>
  <c r="R48" i="34"/>
  <c r="Q48" i="34"/>
  <c r="AE48" i="34" s="1"/>
  <c r="P48" i="34"/>
  <c r="O48" i="34"/>
  <c r="N48" i="34"/>
  <c r="AC48" i="34" s="1"/>
  <c r="M48" i="34"/>
  <c r="AA48" i="34" s="1"/>
  <c r="L48" i="34"/>
  <c r="K48" i="34"/>
  <c r="J48" i="34"/>
  <c r="Y48" i="34" s="1"/>
  <c r="I48" i="34"/>
  <c r="W48" i="34" s="1"/>
  <c r="H48" i="34"/>
  <c r="AG46" i="34"/>
  <c r="AF46" i="34"/>
  <c r="AE46" i="34"/>
  <c r="AD46" i="34"/>
  <c r="AC46" i="34"/>
  <c r="AB46" i="34"/>
  <c r="AA46" i="34"/>
  <c r="Z46" i="34"/>
  <c r="Y46" i="34"/>
  <c r="X46" i="34"/>
  <c r="W46" i="34"/>
  <c r="AG45" i="34"/>
  <c r="AF45" i="34"/>
  <c r="AE45" i="34"/>
  <c r="AD45" i="34"/>
  <c r="AC45" i="34"/>
  <c r="AB45" i="34"/>
  <c r="AA45" i="34"/>
  <c r="Z45" i="34"/>
  <c r="Y45" i="34"/>
  <c r="X45" i="34"/>
  <c r="W45" i="34"/>
  <c r="AG44" i="34"/>
  <c r="AF44" i="34"/>
  <c r="AE44" i="34"/>
  <c r="AD44" i="34"/>
  <c r="AC44" i="34"/>
  <c r="AB44" i="34"/>
  <c r="AA44" i="34"/>
  <c r="Z44" i="34"/>
  <c r="Y44" i="34"/>
  <c r="X44" i="34"/>
  <c r="W44" i="34"/>
  <c r="AG43" i="34"/>
  <c r="AF43" i="34"/>
  <c r="AE43" i="34"/>
  <c r="AD43" i="34"/>
  <c r="AC43" i="34"/>
  <c r="AB43" i="34"/>
  <c r="AA43" i="34"/>
  <c r="Z43" i="34"/>
  <c r="Y43" i="34"/>
  <c r="X43" i="34"/>
  <c r="W43" i="34"/>
  <c r="AG42" i="34"/>
  <c r="AF42" i="34"/>
  <c r="AE42" i="34"/>
  <c r="AD42" i="34"/>
  <c r="AC42" i="34"/>
  <c r="AB42" i="34"/>
  <c r="AA42" i="34"/>
  <c r="Z42" i="34"/>
  <c r="Y42" i="34"/>
  <c r="X42" i="34"/>
  <c r="W42" i="34"/>
  <c r="AG41" i="34"/>
  <c r="AF41" i="34"/>
  <c r="AE41" i="34"/>
  <c r="AD41" i="34"/>
  <c r="AC41" i="34"/>
  <c r="AB41" i="34"/>
  <c r="AA41" i="34"/>
  <c r="Z41" i="34"/>
  <c r="Y41" i="34"/>
  <c r="X41" i="34"/>
  <c r="W41" i="34"/>
  <c r="AG40" i="34"/>
  <c r="AF40" i="34"/>
  <c r="AE40" i="34"/>
  <c r="AD40" i="34"/>
  <c r="AC40" i="34"/>
  <c r="AB40" i="34"/>
  <c r="AA40" i="34"/>
  <c r="Z40" i="34"/>
  <c r="Y40" i="34"/>
  <c r="X40" i="34"/>
  <c r="W40" i="34"/>
  <c r="S38" i="34"/>
  <c r="R38" i="34"/>
  <c r="AG38" i="34" s="1"/>
  <c r="Q38" i="34"/>
  <c r="AE38" i="34" s="1"/>
  <c r="P38" i="34"/>
  <c r="O38" i="34"/>
  <c r="N38" i="34"/>
  <c r="M38" i="34"/>
  <c r="AA38" i="34" s="1"/>
  <c r="L38" i="34"/>
  <c r="K38" i="34"/>
  <c r="J38" i="34"/>
  <c r="I38" i="34"/>
  <c r="W38" i="34" s="1"/>
  <c r="H38" i="34"/>
  <c r="AG36" i="34"/>
  <c r="AF36" i="34"/>
  <c r="AE36" i="34"/>
  <c r="AD36" i="34"/>
  <c r="AC36" i="34"/>
  <c r="AB36" i="34"/>
  <c r="AA36" i="34"/>
  <c r="Z36" i="34"/>
  <c r="Y36" i="34"/>
  <c r="X36" i="34"/>
  <c r="W36" i="34"/>
  <c r="AG35" i="34"/>
  <c r="AF35" i="34"/>
  <c r="AE35" i="34"/>
  <c r="AD35" i="34"/>
  <c r="AC35" i="34"/>
  <c r="AB35" i="34"/>
  <c r="AA35" i="34"/>
  <c r="Z35" i="34"/>
  <c r="Y35" i="34"/>
  <c r="X35" i="34"/>
  <c r="W35" i="34"/>
  <c r="AG34" i="34"/>
  <c r="AF34" i="34"/>
  <c r="AE34" i="34"/>
  <c r="AD34" i="34"/>
  <c r="AC34" i="34"/>
  <c r="AB34" i="34"/>
  <c r="AA34" i="34"/>
  <c r="Z34" i="34"/>
  <c r="Y34" i="34"/>
  <c r="X34" i="34"/>
  <c r="W34" i="34"/>
  <c r="AG33" i="34"/>
  <c r="AF33" i="34"/>
  <c r="AE33" i="34"/>
  <c r="AD33" i="34"/>
  <c r="AC33" i="34"/>
  <c r="AB33" i="34"/>
  <c r="AA33" i="34"/>
  <c r="Z33" i="34"/>
  <c r="Y33" i="34"/>
  <c r="X33" i="34"/>
  <c r="W33" i="34"/>
  <c r="AG32" i="34"/>
  <c r="AF32" i="34"/>
  <c r="AE32" i="34"/>
  <c r="AD32" i="34"/>
  <c r="AC32" i="34"/>
  <c r="AB32" i="34"/>
  <c r="AA32" i="34"/>
  <c r="Z32" i="34"/>
  <c r="Y32" i="34"/>
  <c r="X32" i="34"/>
  <c r="W32" i="34"/>
  <c r="AG31" i="34"/>
  <c r="AF31" i="34"/>
  <c r="AE31" i="34"/>
  <c r="AD31" i="34"/>
  <c r="AC31" i="34"/>
  <c r="AB31" i="34"/>
  <c r="AA31" i="34"/>
  <c r="Z31" i="34"/>
  <c r="Y31" i="34"/>
  <c r="X31" i="34"/>
  <c r="W31" i="34"/>
  <c r="AD29" i="34"/>
  <c r="S29" i="34"/>
  <c r="R29" i="34"/>
  <c r="Q29" i="34"/>
  <c r="AF29" i="34" s="1"/>
  <c r="P29" i="34"/>
  <c r="O29" i="34"/>
  <c r="N29" i="34"/>
  <c r="M29" i="34"/>
  <c r="AB29" i="34" s="1"/>
  <c r="L29" i="34"/>
  <c r="K29" i="34"/>
  <c r="J29" i="34"/>
  <c r="I29" i="34"/>
  <c r="X29" i="34" s="1"/>
  <c r="H29" i="34"/>
  <c r="V27" i="34"/>
  <c r="O27" i="34"/>
  <c r="K27" i="34"/>
  <c r="AC25" i="34"/>
  <c r="Y25" i="34"/>
  <c r="R23" i="34"/>
  <c r="AE25" i="34"/>
  <c r="N23" i="34"/>
  <c r="AA25" i="34"/>
  <c r="J23" i="34"/>
  <c r="W25" i="34"/>
  <c r="AF24" i="34"/>
  <c r="X24" i="34"/>
  <c r="S23" i="34"/>
  <c r="P23" i="34"/>
  <c r="O23" i="34"/>
  <c r="L23" i="34"/>
  <c r="K23" i="34"/>
  <c r="H23" i="34"/>
  <c r="AD22" i="34"/>
  <c r="AF22" i="34"/>
  <c r="AB22" i="34"/>
  <c r="Z22" i="34"/>
  <c r="X22" i="34"/>
  <c r="AC21" i="34"/>
  <c r="Y21" i="34"/>
  <c r="AG21" i="34"/>
  <c r="AE21" i="34"/>
  <c r="AA21" i="34"/>
  <c r="W21" i="34"/>
  <c r="X20" i="34"/>
  <c r="AE19" i="34"/>
  <c r="AA19" i="34"/>
  <c r="W19" i="34"/>
  <c r="AG19" i="34"/>
  <c r="AC19" i="34"/>
  <c r="Y19" i="34"/>
  <c r="AD18" i="34"/>
  <c r="Z18" i="34"/>
  <c r="S15" i="34"/>
  <c r="AF18" i="34"/>
  <c r="O15" i="34"/>
  <c r="AB18" i="34"/>
  <c r="K15" i="34"/>
  <c r="X18" i="34"/>
  <c r="AC17" i="34"/>
  <c r="Y17" i="34"/>
  <c r="R15" i="34"/>
  <c r="AE17" i="34"/>
  <c r="N15" i="34"/>
  <c r="AA17" i="34"/>
  <c r="J15" i="34"/>
  <c r="W17" i="34"/>
  <c r="AF16" i="34"/>
  <c r="R27" i="34"/>
  <c r="P27" i="34"/>
  <c r="N27" i="34"/>
  <c r="L27" i="34"/>
  <c r="J27" i="34"/>
  <c r="X16" i="34"/>
  <c r="H27" i="34"/>
  <c r="P15" i="34"/>
  <c r="L15" i="34"/>
  <c r="H15" i="34"/>
  <c r="S11" i="34"/>
  <c r="S9" i="34" s="1"/>
  <c r="AF14" i="34"/>
  <c r="O11" i="34"/>
  <c r="O9" i="34" s="1"/>
  <c r="AB14" i="34"/>
  <c r="K11" i="34"/>
  <c r="X14" i="34"/>
  <c r="R11" i="34"/>
  <c r="R9" i="34" s="1"/>
  <c r="AE13" i="34"/>
  <c r="N11" i="34"/>
  <c r="N9" i="34" s="1"/>
  <c r="AA13" i="34"/>
  <c r="J11" i="34"/>
  <c r="J9" i="34" s="1"/>
  <c r="W13" i="34"/>
  <c r="AF12" i="34"/>
  <c r="P11" i="34"/>
  <c r="L11" i="34"/>
  <c r="H11" i="34"/>
  <c r="K9" i="34"/>
  <c r="Z4" i="34"/>
  <c r="AG48" i="34" l="1"/>
  <c r="AD12" i="34"/>
  <c r="AC12" i="34"/>
  <c r="M11" i="34"/>
  <c r="AA12" i="34"/>
  <c r="AG13" i="34"/>
  <c r="H9" i="34"/>
  <c r="Z14" i="34"/>
  <c r="Z20" i="34"/>
  <c r="Y20" i="34"/>
  <c r="W20" i="34"/>
  <c r="AD20" i="34"/>
  <c r="AC20" i="34"/>
  <c r="AA20" i="34"/>
  <c r="AG20" i="34"/>
  <c r="AE20" i="34"/>
  <c r="AB20" i="34"/>
  <c r="S27" i="34"/>
  <c r="AG12" i="34"/>
  <c r="Q11" i="34"/>
  <c r="AE12" i="34"/>
  <c r="L9" i="34"/>
  <c r="Y13" i="34"/>
  <c r="AD14" i="34"/>
  <c r="I27" i="34"/>
  <c r="Z16" i="34"/>
  <c r="Y16" i="34"/>
  <c r="Y27" i="34" s="1"/>
  <c r="I15" i="34"/>
  <c r="W16" i="34"/>
  <c r="M27" i="34"/>
  <c r="AD16" i="34"/>
  <c r="AC16" i="34"/>
  <c r="M15" i="34"/>
  <c r="AA16" i="34"/>
  <c r="Q27" i="34"/>
  <c r="AG16" i="34"/>
  <c r="Q15" i="34"/>
  <c r="AE16" i="34"/>
  <c r="AB16" i="34"/>
  <c r="AG17" i="34"/>
  <c r="AF20" i="34"/>
  <c r="AF27" i="34" s="1"/>
  <c r="Z24" i="34"/>
  <c r="Y24" i="34"/>
  <c r="I23" i="34"/>
  <c r="W24" i="34"/>
  <c r="AD24" i="34"/>
  <c r="AC24" i="34"/>
  <c r="M23" i="34"/>
  <c r="AA24" i="34"/>
  <c r="AG24" i="34"/>
  <c r="Q23" i="34"/>
  <c r="AE24" i="34"/>
  <c r="AB24" i="34"/>
  <c r="AG25" i="34"/>
  <c r="Z29" i="34"/>
  <c r="Y38" i="34"/>
  <c r="Z12" i="34"/>
  <c r="Y12" i="34"/>
  <c r="I11" i="34"/>
  <c r="W12" i="34"/>
  <c r="AB12" i="34"/>
  <c r="P9" i="34"/>
  <c r="X12" i="34"/>
  <c r="AC13" i="34"/>
  <c r="AC38" i="34"/>
  <c r="X13" i="34"/>
  <c r="AB13" i="34"/>
  <c r="AF13" i="34"/>
  <c r="Y14" i="34"/>
  <c r="AC14" i="34"/>
  <c r="AG14" i="34"/>
  <c r="X17" i="34"/>
  <c r="AB17" i="34"/>
  <c r="AF17" i="34"/>
  <c r="Y18" i="34"/>
  <c r="AC18" i="34"/>
  <c r="AG18" i="34"/>
  <c r="Z19" i="34"/>
  <c r="AD19" i="34"/>
  <c r="X21" i="34"/>
  <c r="AB21" i="34"/>
  <c r="AF21" i="34"/>
  <c r="Y22" i="34"/>
  <c r="AC22" i="34"/>
  <c r="AG22" i="34"/>
  <c r="X25" i="34"/>
  <c r="AB25" i="34"/>
  <c r="AF25" i="34"/>
  <c r="Y29" i="34"/>
  <c r="AC29" i="34"/>
  <c r="AG29" i="34"/>
  <c r="X38" i="34"/>
  <c r="AB38" i="34"/>
  <c r="AF38" i="34"/>
  <c r="X48" i="34"/>
  <c r="AB48" i="34"/>
  <c r="AF48" i="34"/>
  <c r="Z13" i="34"/>
  <c r="AD13" i="34"/>
  <c r="W14" i="34"/>
  <c r="AA14" i="34"/>
  <c r="AE14" i="34"/>
  <c r="Z17" i="34"/>
  <c r="AD17" i="34"/>
  <c r="W18" i="34"/>
  <c r="AA18" i="34"/>
  <c r="AE18" i="34"/>
  <c r="X19" i="34"/>
  <c r="X27" i="34" s="1"/>
  <c r="AB19" i="34"/>
  <c r="AF19" i="34"/>
  <c r="Z21" i="34"/>
  <c r="AD21" i="34"/>
  <c r="W22" i="34"/>
  <c r="AA22" i="34"/>
  <c r="AE22" i="34"/>
  <c r="Z25" i="34"/>
  <c r="AD25" i="34"/>
  <c r="W29" i="34"/>
  <c r="AA29" i="34"/>
  <c r="AE29" i="34"/>
  <c r="Z38" i="34"/>
  <c r="AD38" i="34"/>
  <c r="Z48" i="34"/>
  <c r="AD48" i="34"/>
  <c r="AG23" i="34" l="1"/>
  <c r="AF23" i="34"/>
  <c r="AE23" i="34"/>
  <c r="Y11" i="34"/>
  <c r="X11" i="34"/>
  <c r="Z11" i="34"/>
  <c r="I9" i="34"/>
  <c r="W11" i="34"/>
  <c r="AE27" i="34"/>
  <c r="AA27" i="34"/>
  <c r="Z27" i="34"/>
  <c r="AG15" i="34"/>
  <c r="AF15" i="34"/>
  <c r="AE15" i="34"/>
  <c r="AC15" i="34"/>
  <c r="AB15" i="34"/>
  <c r="AD15" i="34"/>
  <c r="AA15" i="34"/>
  <c r="W27" i="34"/>
  <c r="AG11" i="34"/>
  <c r="Q9" i="34"/>
  <c r="AF11" i="34"/>
  <c r="AE11" i="34"/>
  <c r="AC23" i="34"/>
  <c r="AB23" i="34"/>
  <c r="AD23" i="34"/>
  <c r="AA23" i="34"/>
  <c r="Y23" i="34"/>
  <c r="X23" i="34"/>
  <c r="Z23" i="34"/>
  <c r="W23" i="34"/>
  <c r="AG27" i="34"/>
  <c r="AC27" i="34"/>
  <c r="Y15" i="34"/>
  <c r="X15" i="34"/>
  <c r="Z15" i="34"/>
  <c r="W15" i="34"/>
  <c r="AB27" i="34"/>
  <c r="AD27" i="34"/>
  <c r="AC11" i="34"/>
  <c r="M9" i="34"/>
  <c r="AB11" i="34"/>
  <c r="AD11" i="34"/>
  <c r="AA11" i="34"/>
  <c r="N52" i="11"/>
  <c r="O52" i="11"/>
  <c r="AF9" i="34" l="1"/>
  <c r="AE9" i="34"/>
  <c r="AG9" i="34"/>
  <c r="X9" i="34"/>
  <c r="W9" i="34"/>
  <c r="Y9" i="34"/>
  <c r="Z9" i="34"/>
  <c r="AB9" i="34"/>
  <c r="AA9" i="34"/>
  <c r="AC9" i="34"/>
  <c r="AD9" i="34"/>
</calcChain>
</file>

<file path=xl/sharedStrings.xml><?xml version="1.0" encoding="utf-8"?>
<sst xmlns="http://schemas.openxmlformats.org/spreadsheetml/2006/main" count="1480" uniqueCount="375">
  <si>
    <t xml:space="preserve">Financial and operating performance </t>
  </si>
  <si>
    <t>KEY INDICATORS</t>
  </si>
  <si>
    <t>EBITDA Margin (%)</t>
  </si>
  <si>
    <t>Operating margin (%)</t>
  </si>
  <si>
    <t>Net margin (%)</t>
  </si>
  <si>
    <t xml:space="preserve">Operating income per tonne of steel (USD/t) </t>
  </si>
  <si>
    <t>EBITDA/tonne of steel produced</t>
  </si>
  <si>
    <t>Debt to Equity ratio (%) *</t>
  </si>
  <si>
    <t>Net Debt / EBITDA (x)</t>
  </si>
  <si>
    <t>Supplementary ratios</t>
  </si>
  <si>
    <t xml:space="preserve">Book value per share (USD) </t>
  </si>
  <si>
    <t>EPS reported (USD)</t>
  </si>
  <si>
    <t>Cash flow from operation per share (USD)</t>
  </si>
  <si>
    <t>9M 2014</t>
  </si>
  <si>
    <t>Q1 2015</t>
  </si>
  <si>
    <t>H1 2015</t>
  </si>
  <si>
    <t>9M 2015</t>
  </si>
  <si>
    <t>Revenue</t>
  </si>
  <si>
    <t>Cost of sales</t>
  </si>
  <si>
    <t>Gross profit</t>
  </si>
  <si>
    <t>SG&amp;A expenses</t>
  </si>
  <si>
    <t>General and administrative expenses</t>
  </si>
  <si>
    <t>Selling expenses</t>
  </si>
  <si>
    <t>Other operating expenses</t>
  </si>
  <si>
    <t>Taxes, other than income tax</t>
  </si>
  <si>
    <t>Profit before income tax</t>
  </si>
  <si>
    <t>Profit for the year, attributable to:</t>
  </si>
  <si>
    <t>EBITDA</t>
  </si>
  <si>
    <t>Sales volume, '000 t</t>
  </si>
  <si>
    <t>Steel production, '000 t</t>
  </si>
  <si>
    <t>Operating profit before equity in net (losses) / earnings of associates and other companies accounted for using the equity method of accounting and write-off of assets</t>
  </si>
  <si>
    <t>Loss on disposals of property, plant and equipment</t>
  </si>
  <si>
    <t>Impairment losses and write-off of assets</t>
  </si>
  <si>
    <t>Equity in net (losses) / earnings of associates and other companies accounted for using the equity method</t>
  </si>
  <si>
    <t>Income / (expenses) on change of restructuring provision</t>
  </si>
  <si>
    <t>Gains / (losses) on investments</t>
  </si>
  <si>
    <t>Finance income</t>
  </si>
  <si>
    <t>Finance costs</t>
  </si>
  <si>
    <t>Foreign currency exchange gain, net</t>
  </si>
  <si>
    <t>Other expenses, net</t>
  </si>
  <si>
    <t>Income tax expense</t>
  </si>
  <si>
    <t>NLMK shareholders</t>
  </si>
  <si>
    <t>Non-controlling interests</t>
  </si>
  <si>
    <t>12M EBITDA</t>
  </si>
  <si>
    <t>Gross profit margin</t>
  </si>
  <si>
    <t>Operating profit margin</t>
  </si>
  <si>
    <t>Net profit margin</t>
  </si>
  <si>
    <t>Depreciation and amortization (from CF)</t>
  </si>
  <si>
    <t>Revenue per tonne of sales, $/t</t>
  </si>
  <si>
    <t>EBITDA per tonne of sales, $/t</t>
  </si>
  <si>
    <t>Revenue per tonne of steel produced, $/t</t>
  </si>
  <si>
    <t>EBITDA per tonne of steel produced, $/t</t>
  </si>
  <si>
    <t>ASSETS</t>
  </si>
  <si>
    <t>Current assets</t>
  </si>
  <si>
    <t>Cash and cash equivalents</t>
  </si>
  <si>
    <t>Short-term financial investments</t>
  </si>
  <si>
    <t>Trade and other accounts receivable</t>
  </si>
  <si>
    <t>Inventories</t>
  </si>
  <si>
    <t>Other current assets</t>
  </si>
  <si>
    <t>Non-current assets</t>
  </si>
  <si>
    <t>Long-term financial investments</t>
  </si>
  <si>
    <t>Investments in associates and other companies accounted for using the equity method of accounting</t>
  </si>
  <si>
    <t>Property, plant and equipment</t>
  </si>
  <si>
    <t>Goodwill</t>
  </si>
  <si>
    <t>Other intangible assets</t>
  </si>
  <si>
    <t>Deferred income tax assets</t>
  </si>
  <si>
    <t>Other non-current assets</t>
  </si>
  <si>
    <t>Total assets</t>
  </si>
  <si>
    <t>LIABILITIES AND EQUITY</t>
  </si>
  <si>
    <t>Current liabilities</t>
  </si>
  <si>
    <t>Trade and other accounts payable</t>
  </si>
  <si>
    <t>Short-term borrowings</t>
  </si>
  <si>
    <t>Current income tax liability</t>
  </si>
  <si>
    <t>Non-current liabilities</t>
  </si>
  <si>
    <t>Long-term borrowings</t>
  </si>
  <si>
    <t>Deferred income tax liability</t>
  </si>
  <si>
    <t>Other long-term liabilities</t>
  </si>
  <si>
    <t>Total liabilities</t>
  </si>
  <si>
    <t>Equity attributable to NLMK shareholders</t>
  </si>
  <si>
    <t>Common stock</t>
  </si>
  <si>
    <t>Accumulated other comprehensive loss</t>
  </si>
  <si>
    <t>Retained earnings</t>
  </si>
  <si>
    <t>Total equity</t>
  </si>
  <si>
    <t>Total liabilities and equity</t>
  </si>
  <si>
    <t>Total debt</t>
  </si>
  <si>
    <t>Share of ST debt</t>
  </si>
  <si>
    <t>Share of LT debt</t>
  </si>
  <si>
    <t>Net Debt</t>
  </si>
  <si>
    <t>12М EBITDA</t>
  </si>
  <si>
    <t>Net Debt/EBITDA</t>
  </si>
  <si>
    <t>Equity/Assets</t>
  </si>
  <si>
    <t>CASH FLOWS FROM OPERATING ACTIVITIES</t>
  </si>
  <si>
    <t>Profit for the year</t>
  </si>
  <si>
    <t>Adjustments to reconcile profit for the year to net cash provided by operating activities:</t>
  </si>
  <si>
    <t>Depreciation and amortization</t>
  </si>
  <si>
    <t>Losses on investments</t>
  </si>
  <si>
    <t>Equity in net losses of associates and other companies accounted for using the equity method</t>
  </si>
  <si>
    <t>Deferred income tax expense</t>
  </si>
  <si>
    <t>Losses / (gains) on derivatives</t>
  </si>
  <si>
    <t>Impairment losses</t>
  </si>
  <si>
    <t>Unrealized losses on foreign currency exchange</t>
  </si>
  <si>
    <t>Other adjustments</t>
  </si>
  <si>
    <t>Changes in operating assets and liabilities</t>
  </si>
  <si>
    <t>Increase in trade and other accounts receivable</t>
  </si>
  <si>
    <t>Increase in inventories</t>
  </si>
  <si>
    <t>Decrease in other current assets</t>
  </si>
  <si>
    <t>Increase in trade and other accounts payable</t>
  </si>
  <si>
    <t>Increase in current income tax liability</t>
  </si>
  <si>
    <t>Net cash provided by operating activities</t>
  </si>
  <si>
    <t>CASH FLOWS FROM INVESTING ACTIVITIES</t>
  </si>
  <si>
    <t>Purchases and construction of property, plant and equipment</t>
  </si>
  <si>
    <t>Proceeds from sale of property, plant and equipment</t>
  </si>
  <si>
    <t>(Purchases) / proceeds from sale of investments and loans given, net</t>
  </si>
  <si>
    <t>(Placement) / withdrawal of bank deposits, net</t>
  </si>
  <si>
    <t>Interest received</t>
  </si>
  <si>
    <t>Contribution to share capital of associate</t>
  </si>
  <si>
    <t>Advance VAT payments on imported equipment</t>
  </si>
  <si>
    <t>Disposal of investment in subsidiary</t>
  </si>
  <si>
    <t>Net cash used in investing activities</t>
  </si>
  <si>
    <t>CASH FLOWS FROM FINANCING ACTIVITIES</t>
  </si>
  <si>
    <t>Proceeds from borrowings</t>
  </si>
  <si>
    <t>Repayment of borrowings and capital lease payments</t>
  </si>
  <si>
    <t>Interest paid</t>
  </si>
  <si>
    <t>Dividends to shareholders</t>
  </si>
  <si>
    <t>Acquisition of additional stake in existing subsidiary</t>
  </si>
  <si>
    <t>Net cash (used in) / provided by financing activities</t>
  </si>
  <si>
    <t>Net (decrease) / increase in cash and cash equivalents</t>
  </si>
  <si>
    <t>Effect of exchange rate changes on cash and cash equivalents</t>
  </si>
  <si>
    <t>Cash and cash equivalents at the beginning of the year</t>
  </si>
  <si>
    <t>Cash and cash equivalents at the end of the year</t>
  </si>
  <si>
    <t>Free cash flow</t>
  </si>
  <si>
    <t>12M 2013</t>
  </si>
  <si>
    <t>Novolipetsk steel</t>
  </si>
  <si>
    <t>Consolidated statement of profit or loss</t>
  </si>
  <si>
    <t>Additional capital</t>
  </si>
  <si>
    <t>Consolidated statement of cash flows</t>
  </si>
  <si>
    <t>Steel Shipment (000t)</t>
  </si>
  <si>
    <t>pig iron</t>
  </si>
  <si>
    <t>slabs</t>
  </si>
  <si>
    <t>flat</t>
  </si>
  <si>
    <t>coke</t>
  </si>
  <si>
    <t>Selling price for external customers (USD/t)</t>
  </si>
  <si>
    <t>Revenue from external customers</t>
  </si>
  <si>
    <t>Operating income / (loss)</t>
  </si>
  <si>
    <t>Profit / (loss) for the year</t>
  </si>
  <si>
    <t>Operating income</t>
  </si>
  <si>
    <t>CF (USDm)</t>
  </si>
  <si>
    <t>Supplementary indicators</t>
  </si>
  <si>
    <t xml:space="preserve">Operating margin (%) </t>
  </si>
  <si>
    <t xml:space="preserve">Cash cost of slabs (USD/t) </t>
  </si>
  <si>
    <t xml:space="preserve">Operating income per tonne of steel products (USD/t) </t>
  </si>
  <si>
    <r>
      <t xml:space="preserve">1 </t>
    </r>
    <r>
      <rPr>
        <sz val="8"/>
        <color indexed="63"/>
        <rFont val="Calibri"/>
        <family val="2"/>
        <charset val="204"/>
      </rPr>
      <t>Not include long products sales</t>
    </r>
  </si>
  <si>
    <r>
      <t xml:space="preserve">2 </t>
    </r>
    <r>
      <rPr>
        <sz val="8"/>
        <color indexed="63"/>
        <rFont val="Calibri"/>
        <family val="2"/>
        <charset val="204"/>
      </rPr>
      <t>Parent Company prices with freight charge.</t>
    </r>
  </si>
  <si>
    <r>
      <t xml:space="preserve">3 </t>
    </r>
    <r>
      <rPr>
        <sz val="8"/>
        <color indexed="63"/>
        <rFont val="Calibri"/>
        <family val="2"/>
        <charset val="204"/>
      </rPr>
      <t>Altai-Koks prices (incl. revenues from by-product sales) with freight charge</t>
    </r>
  </si>
  <si>
    <r>
      <t>Steel Shipment (000t)</t>
    </r>
    <r>
      <rPr>
        <b/>
        <vertAlign val="superscript"/>
        <sz val="8"/>
        <color indexed="63"/>
        <rFont val="Calibri"/>
        <family val="2"/>
        <charset val="204"/>
      </rPr>
      <t>2</t>
    </r>
  </si>
  <si>
    <t>Steel shipments to external customers, incl.</t>
  </si>
  <si>
    <t>billets</t>
  </si>
  <si>
    <t>long products</t>
  </si>
  <si>
    <t>metallware</t>
  </si>
  <si>
    <r>
      <t>Selling price for external customers (USD/t)</t>
    </r>
    <r>
      <rPr>
        <b/>
        <vertAlign val="superscript"/>
        <sz val="8"/>
        <rFont val="Calibri"/>
        <family val="2"/>
        <charset val="204"/>
      </rPr>
      <t>3</t>
    </r>
  </si>
  <si>
    <t>Steel products</t>
  </si>
  <si>
    <t>metalware</t>
  </si>
  <si>
    <t>P&amp;L (USDm)</t>
  </si>
  <si>
    <t>Margin, %</t>
  </si>
  <si>
    <r>
      <t>1</t>
    </r>
    <r>
      <rPr>
        <sz val="8"/>
        <rFont val="Calibri"/>
        <family val="2"/>
        <charset val="204"/>
      </rPr>
      <t>All figures are shown since consolidation.</t>
    </r>
  </si>
  <si>
    <r>
      <t>2</t>
    </r>
    <r>
      <rPr>
        <sz val="8"/>
        <rFont val="Calibri"/>
        <family val="2"/>
        <charset val="204"/>
      </rPr>
      <t xml:space="preserve"> Including long products sales through trading companies </t>
    </r>
  </si>
  <si>
    <r>
      <t>3</t>
    </r>
    <r>
      <rPr>
        <sz val="8"/>
        <rFont val="Calibri"/>
        <family val="2"/>
        <charset val="204"/>
      </rPr>
      <t xml:space="preserve"> Long steel division prices </t>
    </r>
  </si>
  <si>
    <t>Iron ore shipments to external customers, incl.</t>
  </si>
  <si>
    <t>iron ore concentrate</t>
  </si>
  <si>
    <t>sinter ore</t>
  </si>
  <si>
    <t>Iron ore products</t>
  </si>
  <si>
    <t xml:space="preserve">Cash cost of iron ore concentrate (USD/t) </t>
  </si>
  <si>
    <t xml:space="preserve">Operating income per tonne of iron ore (USD/t) </t>
  </si>
  <si>
    <t>Iron ore total sales (`000 tonnes)</t>
  </si>
  <si>
    <r>
      <t>1</t>
    </r>
    <r>
      <rPr>
        <sz val="8"/>
        <rFont val="Calibri"/>
        <family val="2"/>
        <charset val="204"/>
      </rPr>
      <t xml:space="preserve"> Including sales through trading companies </t>
    </r>
  </si>
  <si>
    <r>
      <t>2</t>
    </r>
    <r>
      <rPr>
        <sz val="8"/>
        <rFont val="Calibri"/>
        <family val="2"/>
        <charset val="204"/>
      </rPr>
      <t xml:space="preserve"> Stoilensky prices </t>
    </r>
  </si>
  <si>
    <t>Rolled products Shipment (000t)</t>
  </si>
  <si>
    <t>Rolled products shipments to external customers, incl.</t>
  </si>
  <si>
    <t>plate</t>
  </si>
  <si>
    <t>Rolled products</t>
  </si>
  <si>
    <t>Operating income / CAPEX</t>
  </si>
  <si>
    <t>CAPEX / Amortisation</t>
  </si>
  <si>
    <t xml:space="preserve">Operating income per tonne of rolled products (USD/t) </t>
  </si>
  <si>
    <t>12M 2014</t>
  </si>
  <si>
    <t>n/a</t>
  </si>
  <si>
    <t>сhange, % y-o-y</t>
  </si>
  <si>
    <t>* Since July 2011 Coke-chemical segment is part of Russian flat products segment, NLMK Dansteel and NLMK Indiana are part of Foreign rolled products segment</t>
  </si>
  <si>
    <t>Debt indicators</t>
  </si>
  <si>
    <t>Purchases and construction of property, plant and 
equipment</t>
  </si>
  <si>
    <t>Russian flat products segment results (IFRS)</t>
  </si>
  <si>
    <t>Russian long products segment results (IFRS)</t>
  </si>
  <si>
    <t xml:space="preserve">slabs </t>
  </si>
  <si>
    <t>Foreign rolled products segment results (IFRS)</t>
  </si>
  <si>
    <t>Mining segment results (IFRS)</t>
  </si>
  <si>
    <t>12M 2015</t>
  </si>
  <si>
    <t>Steel shipments to external customers, incl.1</t>
  </si>
  <si>
    <t xml:space="preserve">Steel products2 </t>
  </si>
  <si>
    <t>Coke3</t>
  </si>
  <si>
    <t>Iron ore Shipment (000t)1</t>
  </si>
  <si>
    <t>Selling price for external customers (USD/t)2</t>
  </si>
  <si>
    <t>Q1 2016</t>
  </si>
  <si>
    <t>H1 2016</t>
  </si>
  <si>
    <t>Q2 2016</t>
  </si>
  <si>
    <t>RUSSIAN FLAT PRODUCTS</t>
  </si>
  <si>
    <t>TOTAL SALES</t>
  </si>
  <si>
    <t>Q2 2015</t>
  </si>
  <si>
    <t>Q3 2015</t>
  </si>
  <si>
    <t>Q4 2015</t>
  </si>
  <si>
    <t>Q3 2016</t>
  </si>
  <si>
    <t>9M 2016</t>
  </si>
  <si>
    <t>Pig iron</t>
  </si>
  <si>
    <t>Hot-rolled steel</t>
  </si>
  <si>
    <t>Cold-rolled steel</t>
  </si>
  <si>
    <t>Galvanized steel</t>
  </si>
  <si>
    <t>Pre-painted steel</t>
  </si>
  <si>
    <t>Dynamo steel</t>
  </si>
  <si>
    <t>Transformer steel</t>
  </si>
  <si>
    <t>Slabs</t>
  </si>
  <si>
    <t>INTERSEGMENTAL SALES</t>
  </si>
  <si>
    <t>SALES TO EXTERNAL CUSTOMERS</t>
  </si>
  <si>
    <t>High value added products</t>
  </si>
  <si>
    <t>High value added products:</t>
  </si>
  <si>
    <t>REVENUE</t>
  </si>
  <si>
    <t>Revenue from external cusomers</t>
  </si>
  <si>
    <t>Other revenue</t>
  </si>
  <si>
    <t>Intersegmental revenue</t>
  </si>
  <si>
    <t>COST OF SALES</t>
  </si>
  <si>
    <t>Iron ore materials</t>
  </si>
  <si>
    <t>Coke and coal</t>
  </si>
  <si>
    <t>Scrap</t>
  </si>
  <si>
    <t>Ferroalloys</t>
  </si>
  <si>
    <t>Other raw materials</t>
  </si>
  <si>
    <t>Electricity</t>
  </si>
  <si>
    <t>Natural gas</t>
  </si>
  <si>
    <t>Other energy resources</t>
  </si>
  <si>
    <t xml:space="preserve">Personnel </t>
  </si>
  <si>
    <t>Other expenses and changes in inventories</t>
  </si>
  <si>
    <t>Depreciation</t>
  </si>
  <si>
    <t>GROSS PROFIT</t>
  </si>
  <si>
    <t>OPERATING PROFIT</t>
  </si>
  <si>
    <t>PROFIT FOR THE PERIOD</t>
  </si>
  <si>
    <t>* Depreciation and amortization</t>
  </si>
  <si>
    <t>CAPEX</t>
  </si>
  <si>
    <t>REVENUE / TONNE</t>
  </si>
  <si>
    <t>EBITDA / TONNE</t>
  </si>
  <si>
    <t>SLAB CASH COST</t>
  </si>
  <si>
    <t>SEGMENT SALES</t>
  </si>
  <si>
    <t>PROFIT AND LOSS</t>
  </si>
  <si>
    <t>MULTIPLIES &amp; OTHER INDICATORS</t>
  </si>
  <si>
    <t>Q4 2014</t>
  </si>
  <si>
    <t>Q4 2016</t>
  </si>
  <si>
    <t>Q1 2017</t>
  </si>
  <si>
    <t>Russian Flat Products</t>
  </si>
  <si>
    <t>-</t>
  </si>
  <si>
    <t>HRC</t>
  </si>
  <si>
    <t>CRC</t>
  </si>
  <si>
    <t>HDG</t>
  </si>
  <si>
    <t>Coated</t>
  </si>
  <si>
    <t>Dynamo</t>
  </si>
  <si>
    <t>Transformer</t>
  </si>
  <si>
    <t>NLMK USA</t>
  </si>
  <si>
    <t>Dansteel</t>
  </si>
  <si>
    <t>Russian Long Products</t>
  </si>
  <si>
    <t>Billets</t>
  </si>
  <si>
    <t>Metalware</t>
  </si>
  <si>
    <t>Mining</t>
  </si>
  <si>
    <t>Iron ore concentrate</t>
  </si>
  <si>
    <t>Sinter ore</t>
  </si>
  <si>
    <t>Plates</t>
  </si>
  <si>
    <t>NLMK Group</t>
  </si>
  <si>
    <t>USD</t>
  </si>
  <si>
    <t>RUSSIAN LONG PRODUCTS</t>
  </si>
  <si>
    <t>MINING</t>
  </si>
  <si>
    <t>Long products</t>
  </si>
  <si>
    <t>2014</t>
  </si>
  <si>
    <t>2015</t>
  </si>
  <si>
    <t>Multiples</t>
  </si>
  <si>
    <t>Margin (%)</t>
  </si>
  <si>
    <t>Profitability</t>
  </si>
  <si>
    <t>Other</t>
  </si>
  <si>
    <t>Semi-finished products</t>
  </si>
  <si>
    <t>Flat products</t>
  </si>
  <si>
    <t>Consolidated sales</t>
  </si>
  <si>
    <t>SALES BY PRODUCT</t>
  </si>
  <si>
    <t>Russia</t>
  </si>
  <si>
    <t>EU</t>
  </si>
  <si>
    <t>SALES BY REGION</t>
  </si>
  <si>
    <t>M. East (incl. Turkey)</t>
  </si>
  <si>
    <t>North America</t>
  </si>
  <si>
    <t>South East Asia</t>
  </si>
  <si>
    <t>Pellets</t>
  </si>
  <si>
    <t>REVENUE BY PRODUCT</t>
  </si>
  <si>
    <t>REVENUE BY REGION</t>
  </si>
  <si>
    <t>Longs</t>
  </si>
  <si>
    <t>Other products</t>
  </si>
  <si>
    <t>EBITDA MARGIN</t>
  </si>
  <si>
    <t>IRON ORE CONCENTRATE CASH COST</t>
  </si>
  <si>
    <t>*High value added products</t>
  </si>
  <si>
    <r>
      <t xml:space="preserve">REVENUE PER TONNE FROM EXTERNAL CUSTOMERS </t>
    </r>
    <r>
      <rPr>
        <b/>
        <sz val="9"/>
        <color rgb="FFC00000"/>
        <rFont val="Calibri"/>
        <family val="2"/>
        <charset val="204"/>
        <scheme val="minor"/>
      </rPr>
      <t>*</t>
    </r>
  </si>
  <si>
    <t>* Revenue per tonne includes all transportation expenses</t>
  </si>
  <si>
    <t>Based on IFRS consolidated financial results &amp; management accounts</t>
  </si>
  <si>
    <t>CONTENT</t>
  </si>
  <si>
    <t>Key indicators</t>
  </si>
  <si>
    <t>=&gt;</t>
  </si>
  <si>
    <t>link</t>
  </si>
  <si>
    <t>Group sales (product &amp; region)</t>
  </si>
  <si>
    <t>Consolidated statement of financial position</t>
  </si>
  <si>
    <t>Historical data</t>
  </si>
  <si>
    <t>kT</t>
  </si>
  <si>
    <t>USD/t</t>
  </si>
  <si>
    <t>M'USD</t>
  </si>
  <si>
    <t>Consolidated statement of profit or loss (in M'USD)</t>
  </si>
  <si>
    <t>Consolidated statement of cash flows (in M'USD)</t>
  </si>
  <si>
    <t>Consolidated statement of financial position (in M'USD)</t>
  </si>
  <si>
    <t>1Q06</t>
  </si>
  <si>
    <t>H106</t>
  </si>
  <si>
    <t>9M06</t>
  </si>
  <si>
    <t>12M06</t>
  </si>
  <si>
    <t>1Q07</t>
  </si>
  <si>
    <t>H107</t>
  </si>
  <si>
    <t>9M07</t>
  </si>
  <si>
    <t>12M07</t>
  </si>
  <si>
    <t>1Q08</t>
  </si>
  <si>
    <t>H108</t>
  </si>
  <si>
    <t>9M08</t>
  </si>
  <si>
    <t>12M08</t>
  </si>
  <si>
    <t>1Q09</t>
  </si>
  <si>
    <t>H109</t>
  </si>
  <si>
    <t>9M09</t>
  </si>
  <si>
    <t>12M09</t>
  </si>
  <si>
    <t>1Q10</t>
  </si>
  <si>
    <t>H110</t>
  </si>
  <si>
    <t>9M10</t>
  </si>
  <si>
    <t>12M10</t>
  </si>
  <si>
    <t>1Q11</t>
  </si>
  <si>
    <t>H111</t>
  </si>
  <si>
    <t>9M11</t>
  </si>
  <si>
    <t>12M11</t>
  </si>
  <si>
    <t>1Q12</t>
  </si>
  <si>
    <t>H112</t>
  </si>
  <si>
    <t>9M12</t>
  </si>
  <si>
    <t>12M12</t>
  </si>
  <si>
    <t>Steel production</t>
  </si>
  <si>
    <t>Base dividend per share (USD)</t>
  </si>
  <si>
    <t>* Debt to Equity ratio = Total Debt/Total Equity</t>
  </si>
  <si>
    <t>2016</t>
  </si>
  <si>
    <t>SALES</t>
  </si>
  <si>
    <r>
      <t xml:space="preserve">REVENUE PER TONNE </t>
    </r>
    <r>
      <rPr>
        <b/>
        <sz val="9"/>
        <color rgb="FFC00000"/>
        <rFont val="Calibri"/>
        <family val="2"/>
        <charset val="204"/>
        <scheme val="minor"/>
      </rPr>
      <t>*</t>
    </r>
  </si>
  <si>
    <t>REVENUE PER TONNE FROM EXTERNAL CUSTOMERS *</t>
  </si>
  <si>
    <t>Q2 2017</t>
  </si>
  <si>
    <t>Q3 2017</t>
  </si>
  <si>
    <t>H1 2017</t>
  </si>
  <si>
    <t>9M 2017</t>
  </si>
  <si>
    <t>1Q13</t>
  </si>
  <si>
    <t>H113</t>
  </si>
  <si>
    <t>9M13</t>
  </si>
  <si>
    <t>12M13</t>
  </si>
  <si>
    <t>1Q14</t>
  </si>
  <si>
    <t>H114</t>
  </si>
  <si>
    <t>9M14</t>
  </si>
  <si>
    <t>12M14</t>
  </si>
  <si>
    <r>
      <t>Cash cost of slabs (USD/t)</t>
    </r>
    <r>
      <rPr>
        <sz val="10"/>
        <color indexed="10"/>
        <rFont val="Calibri"/>
        <family val="2"/>
        <charset val="204"/>
        <scheme val="minor"/>
      </rPr>
      <t xml:space="preserve"> </t>
    </r>
  </si>
  <si>
    <t>Income tax payed</t>
  </si>
  <si>
    <t>Cash received in course of bankruptcy proceedings</t>
  </si>
  <si>
    <t>Disposal of assets to an entity under common control</t>
  </si>
  <si>
    <t>Dividends to non-controlling shareholders</t>
  </si>
  <si>
    <t>Dividends payable</t>
  </si>
  <si>
    <t>ST deposites</t>
  </si>
  <si>
    <t>NLMK Dansteel</t>
  </si>
  <si>
    <t>Steel production, '000 t*</t>
  </si>
  <si>
    <t>*Without NBH</t>
  </si>
  <si>
    <t>Steel production, '000 t**</t>
  </si>
  <si>
    <t>**With NBH</t>
  </si>
  <si>
    <t>Steel sales, '000 t*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</si>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</sst>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;\(#,##0\);\-"/>
    <numFmt numFmtId="167" formatCode="#,##0.0;\(#,##0.0\);\-"/>
    <numFmt numFmtId="168" formatCode="#,##0.00;\(#,##0.00\);\-"/>
    <numFmt numFmtId="169" formatCode="#,##0.000;\(#,##0.000\);\-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vertAlign val="superscript"/>
      <sz val="8"/>
      <color indexed="63"/>
      <name val="Calibri"/>
      <family val="2"/>
      <charset val="204"/>
      <scheme val="minor"/>
    </font>
    <font>
      <sz val="8"/>
      <color indexed="63"/>
      <name val="Calibri"/>
      <family val="2"/>
      <charset val="204"/>
    </font>
    <font>
      <b/>
      <vertAlign val="superscript"/>
      <sz val="8"/>
      <color indexed="63"/>
      <name val="Calibri"/>
      <family val="2"/>
      <charset val="204"/>
    </font>
    <font>
      <b/>
      <vertAlign val="superscript"/>
      <sz val="8"/>
      <name val="Calibri"/>
      <family val="2"/>
      <charset val="204"/>
    </font>
    <font>
      <vertAlign val="superscript"/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63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57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9"/>
      <color rgb="FFFFFFFF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9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u/>
      <sz val="10"/>
      <color rgb="FF0070C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3838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18AB3"/>
        <bgColor rgb="FF000000"/>
      </patternFill>
    </fill>
    <fill>
      <patternFill patternType="solid">
        <fgColor rgb="FFB1D1E2"/>
        <bgColor rgb="FF000000"/>
      </patternFill>
    </fill>
    <fill>
      <patternFill patternType="solid">
        <fgColor rgb="FFF69200"/>
        <bgColor rgb="FF000000"/>
      </patternFill>
    </fill>
    <fill>
      <patternFill patternType="solid">
        <fgColor rgb="FFFFD595"/>
        <bgColor rgb="FF000000"/>
      </patternFill>
    </fill>
    <fill>
      <patternFill patternType="solid">
        <fgColor rgb="FFA6B727"/>
        <bgColor rgb="FF000000"/>
      </patternFill>
    </fill>
    <fill>
      <patternFill patternType="solid">
        <fgColor rgb="FFE1EB9E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7" fillId="12" borderId="3" applyNumberFormat="0" applyFont="0" applyAlignment="0"/>
    <xf numFmtId="0" fontId="37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66">
    <xf numFmtId="0" fontId="0" fillId="0" borderId="0" xfId="0"/>
    <xf numFmtId="0" fontId="3" fillId="2" borderId="0" xfId="2" applyFill="1"/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3" fillId="3" borderId="0" xfId="2" applyFill="1"/>
    <xf numFmtId="0" fontId="3" fillId="4" borderId="0" xfId="2" applyFont="1" applyFill="1"/>
    <xf numFmtId="0" fontId="3" fillId="4" borderId="0" xfId="2" applyFill="1"/>
    <xf numFmtId="49" fontId="3" fillId="4" borderId="0" xfId="2" applyNumberFormat="1" applyFont="1" applyFill="1"/>
    <xf numFmtId="0" fontId="11" fillId="4" borderId="0" xfId="3" applyNumberFormat="1" applyFont="1" applyFill="1" applyBorder="1" applyAlignment="1">
      <alignment vertical="center"/>
    </xf>
    <xf numFmtId="0" fontId="0" fillId="4" borderId="0" xfId="0" applyFill="1"/>
    <xf numFmtId="0" fontId="10" fillId="4" borderId="0" xfId="3" applyNumberFormat="1" applyFont="1" applyFill="1" applyBorder="1" applyAlignment="1">
      <alignment vertical="center"/>
    </xf>
    <xf numFmtId="0" fontId="7" fillId="4" borderId="0" xfId="0" applyFont="1" applyFill="1"/>
    <xf numFmtId="0" fontId="12" fillId="4" borderId="0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0" xfId="0" applyFont="1" applyFill="1" applyBorder="1"/>
    <xf numFmtId="3" fontId="0" fillId="4" borderId="0" xfId="0" applyNumberFormat="1" applyFill="1"/>
    <xf numFmtId="165" fontId="0" fillId="4" borderId="0" xfId="0" applyNumberFormat="1" applyFill="1"/>
    <xf numFmtId="0" fontId="21" fillId="4" borderId="0" xfId="0" applyFont="1" applyFill="1" applyAlignment="1">
      <alignment horizontal="right"/>
    </xf>
    <xf numFmtId="0" fontId="23" fillId="4" borderId="0" xfId="0" applyFont="1" applyFill="1"/>
    <xf numFmtId="9" fontId="21" fillId="4" borderId="0" xfId="1" applyFont="1" applyFill="1"/>
    <xf numFmtId="3" fontId="8" fillId="4" borderId="0" xfId="0" applyNumberFormat="1" applyFont="1" applyFill="1"/>
    <xf numFmtId="0" fontId="6" fillId="4" borderId="0" xfId="0" applyFont="1" applyFill="1"/>
    <xf numFmtId="9" fontId="25" fillId="4" borderId="0" xfId="1" applyFont="1" applyFill="1"/>
    <xf numFmtId="3" fontId="0" fillId="4" borderId="0" xfId="0" applyNumberFormat="1" applyFill="1" applyAlignment="1">
      <alignment horizontal="right"/>
    </xf>
    <xf numFmtId="0" fontId="8" fillId="4" borderId="0" xfId="0" applyFont="1" applyFill="1"/>
    <xf numFmtId="0" fontId="21" fillId="4" borderId="0" xfId="0" applyFont="1" applyFill="1" applyAlignment="1">
      <alignment horizontal="left" indent="2"/>
    </xf>
    <xf numFmtId="0" fontId="0" fillId="4" borderId="0" xfId="0" applyFill="1" applyAlignment="1">
      <alignment wrapText="1"/>
    </xf>
    <xf numFmtId="0" fontId="8" fillId="4" borderId="0" xfId="0" applyFont="1" applyFill="1" applyAlignment="1">
      <alignment horizontal="right"/>
    </xf>
    <xf numFmtId="9" fontId="0" fillId="4" borderId="0" xfId="1" applyFont="1" applyFill="1"/>
    <xf numFmtId="1" fontId="0" fillId="4" borderId="0" xfId="0" applyNumberFormat="1" applyFill="1"/>
    <xf numFmtId="0" fontId="0" fillId="4" borderId="2" xfId="0" applyFill="1" applyBorder="1"/>
    <xf numFmtId="0" fontId="15" fillId="4" borderId="0" xfId="0" applyFont="1" applyFill="1" applyBorder="1"/>
    <xf numFmtId="0" fontId="14" fillId="4" borderId="0" xfId="0" applyFont="1" applyFill="1" applyBorder="1"/>
    <xf numFmtId="164" fontId="0" fillId="4" borderId="0" xfId="0" applyNumberFormat="1" applyFill="1"/>
    <xf numFmtId="3" fontId="8" fillId="4" borderId="0" xfId="0" applyNumberFormat="1" applyFont="1" applyFill="1" applyAlignment="1">
      <alignment horizontal="right"/>
    </xf>
    <xf numFmtId="1" fontId="14" fillId="4" borderId="0" xfId="0" applyNumberFormat="1" applyFont="1" applyFill="1" applyBorder="1" applyAlignment="1">
      <alignment horizontal="center"/>
    </xf>
    <xf numFmtId="9" fontId="0" fillId="4" borderId="0" xfId="0" applyNumberFormat="1" applyFill="1"/>
    <xf numFmtId="1" fontId="14" fillId="4" borderId="2" xfId="0" applyNumberFormat="1" applyFont="1" applyFill="1" applyBorder="1" applyAlignment="1">
      <alignment horizontal="center"/>
    </xf>
    <xf numFmtId="0" fontId="19" fillId="4" borderId="0" xfId="0" applyFont="1" applyFill="1"/>
    <xf numFmtId="9" fontId="22" fillId="4" borderId="0" xfId="1" applyFont="1" applyFill="1"/>
    <xf numFmtId="0" fontId="24" fillId="4" borderId="0" xfId="0" applyFont="1" applyFill="1"/>
    <xf numFmtId="1" fontId="8" fillId="4" borderId="0" xfId="0" applyNumberFormat="1" applyFont="1" applyFill="1"/>
    <xf numFmtId="1" fontId="0" fillId="4" borderId="2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horizontal="right"/>
    </xf>
    <xf numFmtId="0" fontId="13" fillId="4" borderId="0" xfId="2" applyFont="1" applyFill="1" applyBorder="1" applyAlignment="1">
      <alignment horizontal="right"/>
    </xf>
    <xf numFmtId="0" fontId="14" fillId="4" borderId="0" xfId="2" applyFont="1" applyFill="1" applyBorder="1"/>
    <xf numFmtId="1" fontId="14" fillId="4" borderId="0" xfId="2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right"/>
    </xf>
    <xf numFmtId="0" fontId="0" fillId="4" borderId="0" xfId="0" applyFill="1" applyAlignment="1">
      <alignment horizontal="left" indent="1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left" indent="2"/>
    </xf>
    <xf numFmtId="0" fontId="2" fillId="4" borderId="1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/>
    <xf numFmtId="9" fontId="25" fillId="4" borderId="0" xfId="1" applyFont="1" applyFill="1" applyAlignment="1">
      <alignment horizontal="right"/>
    </xf>
    <xf numFmtId="1" fontId="0" fillId="4" borderId="0" xfId="0" applyNumberFormat="1" applyFill="1" applyBorder="1"/>
    <xf numFmtId="3" fontId="0" fillId="4" borderId="0" xfId="0" applyNumberFormat="1" applyFill="1" applyBorder="1" applyAlignment="1">
      <alignment horizontal="right"/>
    </xf>
    <xf numFmtId="9" fontId="21" fillId="4" borderId="0" xfId="1" applyFont="1" applyFill="1" applyAlignment="1">
      <alignment horizontal="right"/>
    </xf>
    <xf numFmtId="0" fontId="26" fillId="4" borderId="0" xfId="0" applyFont="1" applyFill="1"/>
    <xf numFmtId="166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vertical="center"/>
    </xf>
    <xf numFmtId="166" fontId="33" fillId="5" borderId="0" xfId="0" applyNumberFormat="1" applyFont="1" applyFill="1" applyAlignment="1">
      <alignment vertical="center"/>
    </xf>
    <xf numFmtId="166" fontId="34" fillId="5" borderId="0" xfId="0" applyNumberFormat="1" applyFont="1" applyFill="1" applyAlignment="1">
      <alignment vertical="center"/>
    </xf>
    <xf numFmtId="166" fontId="32" fillId="5" borderId="0" xfId="0" applyNumberFormat="1" applyFont="1" applyFill="1" applyAlignment="1">
      <alignment horizontal="center" vertical="center"/>
    </xf>
    <xf numFmtId="0" fontId="32" fillId="5" borderId="0" xfId="0" applyNumberFormat="1" applyFont="1" applyFill="1" applyAlignment="1">
      <alignment horizontal="center" vertical="center"/>
    </xf>
    <xf numFmtId="166" fontId="27" fillId="6" borderId="0" xfId="0" applyNumberFormat="1" applyFont="1" applyFill="1" applyAlignment="1">
      <alignment vertical="center"/>
    </xf>
    <xf numFmtId="166" fontId="27" fillId="6" borderId="0" xfId="0" applyNumberFormat="1" applyFont="1" applyFill="1" applyAlignment="1">
      <alignment horizontal="center" vertical="center"/>
    </xf>
    <xf numFmtId="166" fontId="28" fillId="7" borderId="0" xfId="0" applyNumberFormat="1" applyFont="1" applyFill="1" applyAlignment="1">
      <alignment vertical="center"/>
    </xf>
    <xf numFmtId="166" fontId="27" fillId="7" borderId="0" xfId="0" applyNumberFormat="1" applyFont="1" applyFill="1" applyAlignment="1">
      <alignment vertical="center"/>
    </xf>
    <xf numFmtId="166" fontId="27" fillId="7" borderId="0" xfId="0" applyNumberFormat="1" applyFont="1" applyFill="1" applyAlignment="1">
      <alignment horizontal="center" vertical="center"/>
    </xf>
    <xf numFmtId="166" fontId="28" fillId="11" borderId="0" xfId="0" applyNumberFormat="1" applyFont="1" applyFill="1" applyAlignment="1">
      <alignment vertical="center"/>
    </xf>
    <xf numFmtId="166" fontId="27" fillId="11" borderId="0" xfId="0" applyNumberFormat="1" applyFont="1" applyFill="1" applyAlignment="1">
      <alignment vertical="center"/>
    </xf>
    <xf numFmtId="166" fontId="27" fillId="11" borderId="0" xfId="0" applyNumberFormat="1" applyFont="1" applyFill="1" applyAlignment="1">
      <alignment horizontal="center" vertical="center"/>
    </xf>
    <xf numFmtId="166" fontId="32" fillId="6" borderId="0" xfId="0" applyNumberFormat="1" applyFont="1" applyFill="1" applyAlignment="1">
      <alignment vertical="center"/>
    </xf>
    <xf numFmtId="166" fontId="30" fillId="8" borderId="0" xfId="0" applyNumberFormat="1" applyFont="1" applyFill="1" applyAlignment="1">
      <alignment vertical="center"/>
    </xf>
    <xf numFmtId="166" fontId="31" fillId="8" borderId="0" xfId="0" applyNumberFormat="1" applyFont="1" applyFill="1" applyAlignment="1">
      <alignment vertical="center"/>
    </xf>
    <xf numFmtId="166" fontId="30" fillId="10" borderId="0" xfId="0" applyNumberFormat="1" applyFont="1" applyFill="1" applyAlignment="1">
      <alignment vertical="center"/>
    </xf>
    <xf numFmtId="166" fontId="31" fillId="10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vertical="center"/>
    </xf>
    <xf numFmtId="166" fontId="29" fillId="4" borderId="0" xfId="0" applyNumberFormat="1" applyFont="1" applyFill="1" applyAlignment="1">
      <alignment vertical="center"/>
    </xf>
    <xf numFmtId="166" fontId="28" fillId="4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horizontal="center" vertical="center"/>
    </xf>
    <xf numFmtId="166" fontId="29" fillId="4" borderId="0" xfId="0" applyNumberFormat="1" applyFont="1" applyFill="1" applyAlignment="1">
      <alignment horizontal="left" vertical="center" indent="1"/>
    </xf>
    <xf numFmtId="166" fontId="29" fillId="4" borderId="0" xfId="0" applyNumberFormat="1" applyFont="1" applyFill="1" applyAlignment="1">
      <alignment horizontal="center" vertical="center"/>
    </xf>
    <xf numFmtId="166" fontId="28" fillId="4" borderId="0" xfId="0" applyNumberFormat="1" applyFont="1" applyFill="1" applyAlignment="1">
      <alignment horizontal="center" vertical="center"/>
    </xf>
    <xf numFmtId="166" fontId="27" fillId="4" borderId="0" xfId="0" applyNumberFormat="1" applyFont="1" applyFill="1" applyBorder="1" applyAlignment="1">
      <alignment vertical="center"/>
    </xf>
    <xf numFmtId="166" fontId="31" fillId="4" borderId="0" xfId="0" applyNumberFormat="1" applyFont="1" applyFill="1" applyAlignment="1">
      <alignment vertical="center"/>
    </xf>
    <xf numFmtId="166" fontId="31" fillId="4" borderId="0" xfId="0" applyNumberFormat="1" applyFont="1" applyFill="1" applyAlignment="1">
      <alignment horizontal="center" vertical="center"/>
    </xf>
    <xf numFmtId="166" fontId="27" fillId="9" borderId="0" xfId="0" applyNumberFormat="1" applyFont="1" applyFill="1" applyAlignment="1">
      <alignment vertical="center"/>
    </xf>
    <xf numFmtId="166" fontId="27" fillId="9" borderId="0" xfId="0" applyNumberFormat="1" applyFont="1" applyFill="1" applyAlignment="1">
      <alignment horizontal="center" vertical="center"/>
    </xf>
    <xf numFmtId="166" fontId="30" fillId="10" borderId="0" xfId="0" applyNumberFormat="1" applyFont="1" applyFill="1" applyAlignment="1">
      <alignment horizontal="center" vertical="center"/>
    </xf>
    <xf numFmtId="166" fontId="30" fillId="8" borderId="0" xfId="0" applyNumberFormat="1" applyFont="1" applyFill="1" applyAlignment="1">
      <alignment horizontal="center" vertical="center"/>
    </xf>
    <xf numFmtId="166" fontId="35" fillId="4" borderId="0" xfId="0" applyNumberFormat="1" applyFont="1" applyFill="1" applyAlignment="1">
      <alignment vertical="center"/>
    </xf>
    <xf numFmtId="166" fontId="35" fillId="4" borderId="0" xfId="0" applyNumberFormat="1" applyFont="1" applyFill="1" applyAlignment="1">
      <alignment horizontal="center" vertical="center"/>
    </xf>
    <xf numFmtId="9" fontId="27" fillId="4" borderId="0" xfId="1" applyFont="1" applyFill="1" applyAlignment="1">
      <alignment horizontal="center" vertical="center"/>
    </xf>
    <xf numFmtId="166" fontId="28" fillId="4" borderId="0" xfId="0" applyNumberFormat="1" applyFont="1" applyFill="1" applyAlignment="1">
      <alignment vertical="center" wrapText="1"/>
    </xf>
    <xf numFmtId="166" fontId="27" fillId="4" borderId="0" xfId="0" applyNumberFormat="1" applyFont="1" applyFill="1" applyAlignment="1">
      <alignment vertical="center" wrapText="1"/>
    </xf>
    <xf numFmtId="166" fontId="27" fillId="4" borderId="0" xfId="0" applyNumberFormat="1" applyFont="1" applyFill="1" applyAlignment="1">
      <alignment horizontal="left" vertical="center" indent="1"/>
    </xf>
    <xf numFmtId="166" fontId="27" fillId="4" borderId="0" xfId="0" applyNumberFormat="1" applyFont="1" applyFill="1" applyAlignment="1">
      <alignment horizontal="left" vertical="center" wrapText="1" indent="1"/>
    </xf>
    <xf numFmtId="166" fontId="28" fillId="7" borderId="0" xfId="0" applyNumberFormat="1" applyFont="1" applyFill="1" applyAlignment="1">
      <alignment horizontal="center" vertical="center"/>
    </xf>
    <xf numFmtId="167" fontId="27" fillId="4" borderId="0" xfId="0" applyNumberFormat="1" applyFont="1" applyFill="1" applyAlignment="1">
      <alignment horizontal="center" vertical="center"/>
    </xf>
    <xf numFmtId="168" fontId="27" fillId="4" borderId="0" xfId="0" applyNumberFormat="1" applyFont="1" applyFill="1" applyAlignment="1">
      <alignment horizontal="center" vertical="center"/>
    </xf>
    <xf numFmtId="169" fontId="27" fillId="4" borderId="0" xfId="0" applyNumberFormat="1" applyFont="1" applyFill="1" applyAlignment="1">
      <alignment horizontal="center" vertical="center"/>
    </xf>
    <xf numFmtId="9" fontId="27" fillId="9" borderId="0" xfId="1" applyFont="1" applyFill="1" applyAlignment="1">
      <alignment horizontal="center" vertical="center"/>
    </xf>
    <xf numFmtId="166" fontId="27" fillId="4" borderId="0" xfId="0" applyNumberFormat="1" applyFont="1" applyFill="1" applyAlignment="1">
      <alignment horizontal="left" vertical="center"/>
    </xf>
    <xf numFmtId="166" fontId="36" fillId="4" borderId="0" xfId="0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166" fontId="33" fillId="5" borderId="0" xfId="0" applyNumberFormat="1" applyFont="1" applyFill="1" applyAlignment="1">
      <alignment horizontal="center" vertical="center"/>
    </xf>
    <xf numFmtId="166" fontId="32" fillId="11" borderId="0" xfId="0" applyNumberFormat="1" applyFont="1" applyFill="1" applyAlignment="1">
      <alignment vertical="center"/>
    </xf>
    <xf numFmtId="166" fontId="32" fillId="7" borderId="0" xfId="0" applyNumberFormat="1" applyFont="1" applyFill="1" applyAlignment="1">
      <alignment vertical="center"/>
    </xf>
    <xf numFmtId="0" fontId="32" fillId="5" borderId="0" xfId="0" quotePrefix="1" applyNumberFormat="1" applyFont="1" applyFill="1" applyAlignment="1">
      <alignment horizontal="center" vertical="center"/>
    </xf>
    <xf numFmtId="166" fontId="32" fillId="5" borderId="0" xfId="0" quotePrefix="1" applyNumberFormat="1" applyFont="1" applyFill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0" fontId="42" fillId="13" borderId="0" xfId="0" applyNumberFormat="1" applyFont="1" applyFill="1" applyBorder="1" applyAlignment="1">
      <alignment horizontal="center" vertical="center"/>
    </xf>
    <xf numFmtId="166" fontId="43" fillId="14" borderId="0" xfId="0" applyNumberFormat="1" applyFont="1" applyFill="1" applyBorder="1" applyAlignment="1">
      <alignment horizontal="center" vertical="center"/>
    </xf>
    <xf numFmtId="166" fontId="43" fillId="15" borderId="0" xfId="0" applyNumberFormat="1" applyFont="1" applyFill="1" applyBorder="1" applyAlignment="1">
      <alignment horizontal="center" vertical="center"/>
    </xf>
    <xf numFmtId="166" fontId="44" fillId="16" borderId="0" xfId="0" applyNumberFormat="1" applyFont="1" applyFill="1" applyBorder="1" applyAlignment="1">
      <alignment horizontal="center" vertical="center"/>
    </xf>
    <xf numFmtId="166" fontId="43" fillId="17" borderId="0" xfId="0" applyNumberFormat="1" applyFont="1" applyFill="1" applyBorder="1" applyAlignment="1">
      <alignment horizontal="center" vertical="center"/>
    </xf>
    <xf numFmtId="166" fontId="44" fillId="18" borderId="0" xfId="0" applyNumberFormat="1" applyFont="1" applyFill="1" applyBorder="1" applyAlignment="1">
      <alignment horizontal="center" vertical="center"/>
    </xf>
    <xf numFmtId="166" fontId="45" fillId="14" borderId="0" xfId="0" applyNumberFormat="1" applyFont="1" applyFill="1" applyBorder="1" applyAlignment="1">
      <alignment horizontal="center" vertical="center"/>
    </xf>
    <xf numFmtId="166" fontId="46" fillId="14" borderId="0" xfId="0" applyNumberFormat="1" applyFont="1" applyFill="1" applyBorder="1" applyAlignment="1">
      <alignment horizontal="center" vertical="center"/>
    </xf>
    <xf numFmtId="166" fontId="43" fillId="19" borderId="0" xfId="0" applyNumberFormat="1" applyFont="1" applyFill="1" applyBorder="1" applyAlignment="1">
      <alignment horizontal="center" vertical="center"/>
    </xf>
    <xf numFmtId="166" fontId="43" fillId="20" borderId="0" xfId="0" applyNumberFormat="1" applyFont="1" applyFill="1" applyBorder="1" applyAlignment="1">
      <alignment horizontal="center" vertical="center"/>
    </xf>
    <xf numFmtId="0" fontId="38" fillId="4" borderId="0" xfId="9" applyFont="1" applyFill="1" applyBorder="1"/>
    <xf numFmtId="0" fontId="39" fillId="4" borderId="0" xfId="9" applyFont="1" applyFill="1" applyBorder="1"/>
    <xf numFmtId="0" fontId="6" fillId="4" borderId="0" xfId="9" applyFont="1" applyFill="1" applyBorder="1"/>
    <xf numFmtId="0" fontId="47" fillId="4" borderId="4" xfId="9" applyFont="1" applyFill="1" applyBorder="1" applyAlignment="1">
      <alignment horizontal="left"/>
    </xf>
    <xf numFmtId="0" fontId="48" fillId="6" borderId="4" xfId="9" applyFont="1" applyFill="1" applyBorder="1" applyAlignment="1">
      <alignment horizontal="right"/>
    </xf>
    <xf numFmtId="3" fontId="6" fillId="4" borderId="0" xfId="9" applyNumberFormat="1" applyFont="1" applyFill="1" applyBorder="1" applyAlignment="1">
      <alignment horizontal="right"/>
    </xf>
    <xf numFmtId="0" fontId="6" fillId="4" borderId="0" xfId="9" applyFont="1" applyFill="1" applyBorder="1" applyAlignment="1">
      <alignment horizontal="right"/>
    </xf>
    <xf numFmtId="9" fontId="49" fillId="4" borderId="0" xfId="10" applyNumberFormat="1" applyFont="1" applyFill="1" applyBorder="1" applyAlignment="1">
      <alignment horizontal="right"/>
    </xf>
    <xf numFmtId="9" fontId="6" fillId="4" borderId="0" xfId="9" applyNumberFormat="1" applyFont="1" applyFill="1" applyBorder="1" applyAlignment="1">
      <alignment horizontal="right"/>
    </xf>
    <xf numFmtId="9" fontId="6" fillId="4" borderId="0" xfId="10" applyNumberFormat="1" applyFont="1" applyFill="1" applyBorder="1" applyAlignment="1">
      <alignment horizontal="right"/>
    </xf>
    <xf numFmtId="1" fontId="49" fillId="4" borderId="0" xfId="9" applyNumberFormat="1" applyFont="1" applyFill="1" applyBorder="1" applyAlignment="1">
      <alignment horizontal="right"/>
    </xf>
    <xf numFmtId="1" fontId="6" fillId="4" borderId="0" xfId="9" applyNumberFormat="1" applyFont="1" applyFill="1" applyBorder="1" applyAlignment="1">
      <alignment horizontal="right"/>
    </xf>
    <xf numFmtId="0" fontId="6" fillId="4" borderId="4" xfId="9" applyFont="1" applyFill="1" applyBorder="1"/>
    <xf numFmtId="3" fontId="6" fillId="4" borderId="4" xfId="9" applyNumberFormat="1" applyFont="1" applyFill="1" applyBorder="1" applyAlignment="1">
      <alignment horizontal="right"/>
    </xf>
    <xf numFmtId="0" fontId="6" fillId="4" borderId="4" xfId="9" applyFont="1" applyFill="1" applyBorder="1" applyAlignment="1">
      <alignment horizontal="right"/>
    </xf>
    <xf numFmtId="0" fontId="6" fillId="4" borderId="0" xfId="9" applyFont="1" applyFill="1" applyBorder="1" applyAlignment="1">
      <alignment horizontal="left"/>
    </xf>
    <xf numFmtId="0" fontId="6" fillId="4" borderId="4" xfId="9" applyFont="1" applyFill="1" applyBorder="1" applyAlignment="1">
      <alignment horizontal="left"/>
    </xf>
    <xf numFmtId="2" fontId="6" fillId="4" borderId="4" xfId="9" applyNumberFormat="1" applyFont="1" applyFill="1" applyBorder="1" applyAlignment="1">
      <alignment horizontal="right"/>
    </xf>
    <xf numFmtId="0" fontId="47" fillId="4" borderId="4" xfId="9" applyFont="1" applyFill="1" applyBorder="1"/>
    <xf numFmtId="0" fontId="38" fillId="4" borderId="4" xfId="9" applyFont="1" applyFill="1" applyBorder="1" applyAlignment="1">
      <alignment horizontal="right"/>
    </xf>
    <xf numFmtId="4" fontId="6" fillId="4" borderId="0" xfId="9" applyNumberFormat="1" applyFont="1" applyFill="1" applyBorder="1" applyAlignment="1">
      <alignment horizontal="right"/>
    </xf>
    <xf numFmtId="4" fontId="6" fillId="4" borderId="4" xfId="9" applyNumberFormat="1" applyFont="1" applyFill="1" applyBorder="1" applyAlignment="1">
      <alignment horizontal="right"/>
    </xf>
    <xf numFmtId="0" fontId="40" fillId="4" borderId="0" xfId="9" applyFont="1" applyFill="1" applyBorder="1"/>
    <xf numFmtId="9" fontId="40" fillId="4" borderId="0" xfId="10" applyNumberFormat="1" applyFont="1" applyFill="1" applyBorder="1" applyAlignment="1">
      <alignment horizontal="left"/>
    </xf>
    <xf numFmtId="9" fontId="40" fillId="4" borderId="0" xfId="10" applyNumberFormat="1" applyFont="1" applyFill="1" applyBorder="1" applyAlignment="1">
      <alignment horizontal="center"/>
    </xf>
    <xf numFmtId="0" fontId="41" fillId="4" borderId="0" xfId="9" applyFont="1" applyFill="1" applyBorder="1"/>
    <xf numFmtId="9" fontId="41" fillId="4" borderId="0" xfId="10" applyNumberFormat="1" applyFont="1" applyFill="1" applyBorder="1" applyAlignment="1">
      <alignment horizontal="center"/>
    </xf>
    <xf numFmtId="1" fontId="41" fillId="4" borderId="0" xfId="9" applyNumberFormat="1" applyFont="1" applyFill="1" applyBorder="1" applyAlignment="1">
      <alignment horizontal="center"/>
    </xf>
    <xf numFmtId="168" fontId="41" fillId="4" borderId="0" xfId="9" applyNumberFormat="1" applyFont="1" applyFill="1" applyBorder="1"/>
    <xf numFmtId="168" fontId="27" fillId="9" borderId="0" xfId="0" applyNumberFormat="1" applyFont="1" applyFill="1" applyAlignment="1">
      <alignment horizontal="center" vertical="center"/>
    </xf>
    <xf numFmtId="166" fontId="50" fillId="4" borderId="0" xfId="0" applyNumberFormat="1" applyFont="1" applyFill="1" applyAlignment="1">
      <alignment vertical="center"/>
    </xf>
    <xf numFmtId="168" fontId="35" fillId="4" borderId="0" xfId="0" applyNumberFormat="1" applyFont="1" applyFill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48" fillId="6" borderId="0" xfId="0" applyNumberFormat="1" applyFont="1" applyFill="1" applyAlignment="1">
      <alignment vertical="center"/>
    </xf>
    <xf numFmtId="166" fontId="5" fillId="6" borderId="0" xfId="0" applyNumberFormat="1" applyFont="1" applyFill="1" applyAlignment="1">
      <alignment vertical="center"/>
    </xf>
    <xf numFmtId="166" fontId="23" fillId="0" borderId="0" xfId="0" quotePrefix="1" applyNumberFormat="1" applyFont="1" applyAlignment="1">
      <alignment horizontal="center" vertical="center"/>
    </xf>
    <xf numFmtId="166" fontId="51" fillId="4" borderId="0" xfId="8" applyNumberFormat="1" applyFont="1" applyFill="1" applyAlignment="1">
      <alignment horizontal="center" vertical="center"/>
    </xf>
    <xf numFmtId="166" fontId="52" fillId="4" borderId="0" xfId="0" applyNumberFormat="1" applyFont="1" applyFill="1" applyAlignment="1">
      <alignment vertical="center"/>
    </xf>
    <xf numFmtId="166" fontId="30" fillId="10" borderId="0" xfId="0" applyNumberFormat="1" applyFont="1" applyFill="1" applyAlignment="1">
      <alignment horizontal="left" vertical="top" wrapText="1"/>
    </xf>
  </cellXfs>
  <cellStyles count="11">
    <cellStyle name="Calculations" xfId="7"/>
    <cellStyle name="Normal 2" xfId="9"/>
    <cellStyle name="Percent 2" xfId="10"/>
    <cellStyle name="Гиперссылка" xfId="8" builtinId="8"/>
    <cellStyle name="Обычный" xfId="0" builtinId="0"/>
    <cellStyle name="Обычный 11 2" xfId="4"/>
    <cellStyle name="Обычный 2" xfId="2"/>
    <cellStyle name="Обычный_P&amp;L 2003-2006" xfId="3"/>
    <cellStyle name="Процентный" xfId="1" builtinId="5"/>
    <cellStyle name="Процентный 11" xfId="5"/>
    <cellStyle name="Процентный 6" xfId="6"/>
  </cellStyles>
  <dxfs count="2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13</xdr:row>
      <xdr:rowOff>142875</xdr:rowOff>
    </xdr:from>
    <xdr:to>
      <xdr:col>10</xdr:col>
      <xdr:colOff>257175</xdr:colOff>
      <xdr:row>26</xdr:row>
      <xdr:rowOff>104775</xdr:rowOff>
    </xdr:to>
    <xdr:sp macro="" textlink="">
      <xdr:nvSpPr>
        <xdr:cNvPr id="2" name="TextBox 1"/>
        <xdr:cNvSpPr txBox="1"/>
      </xdr:nvSpPr>
      <xdr:spPr>
        <a:xfrm>
          <a:off x="1866900" y="2352675"/>
          <a:ext cx="4752975" cy="2066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600">
              <a:solidFill>
                <a:schemeClr val="accent1">
                  <a:lumMod val="75000"/>
                </a:schemeClr>
              </a:solidFill>
            </a:rPr>
            <a:t>NLMK</a:t>
          </a:r>
          <a:r>
            <a:rPr lang="en-US" sz="3600" baseline="0">
              <a:solidFill>
                <a:schemeClr val="accent1">
                  <a:lumMod val="75000"/>
                </a:schemeClr>
              </a:solidFill>
            </a:rPr>
            <a:t> </a:t>
          </a:r>
        </a:p>
        <a:p>
          <a:endParaRPr lang="en-US" sz="1100" baseline="0"/>
        </a:p>
        <a:p>
          <a:r>
            <a:rPr lang="en-US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Investor Relations </a:t>
          </a: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+7 </a:t>
          </a:r>
          <a:r>
            <a:rPr lang="ru-RU" sz="1100" baseline="0">
              <a:solidFill>
                <a:schemeClr val="tx1">
                  <a:lumMod val="75000"/>
                  <a:lumOff val="25000"/>
                </a:schemeClr>
              </a:solidFill>
            </a:rPr>
            <a:t>985</a:t>
          </a:r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ru-RU" sz="1100" baseline="0">
              <a:solidFill>
                <a:schemeClr val="tx1">
                  <a:lumMod val="75000"/>
                  <a:lumOff val="25000"/>
                </a:schemeClr>
              </a:solidFill>
            </a:rPr>
            <a:t>760</a:t>
          </a:r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ru-RU" sz="1100" baseline="0">
              <a:solidFill>
                <a:schemeClr val="tx1">
                  <a:lumMod val="75000"/>
                  <a:lumOff val="25000"/>
                </a:schemeClr>
              </a:solidFill>
            </a:rPr>
            <a:t>55</a:t>
          </a:r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ru-RU" sz="1100" baseline="0">
              <a:solidFill>
                <a:schemeClr val="tx1">
                  <a:lumMod val="75000"/>
                  <a:lumOff val="25000"/>
                </a:schemeClr>
              </a:solidFill>
            </a:rPr>
            <a:t>74</a:t>
          </a:r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st@nlmk.com </a:t>
          </a:r>
          <a:endParaRPr lang="ru-R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</xdr:rowOff>
    </xdr:from>
    <xdr:to>
      <xdr:col>2</xdr:col>
      <xdr:colOff>505575</xdr:colOff>
      <xdr:row>9</xdr:row>
      <xdr:rowOff>142876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6"/>
          <a:ext cx="172477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4" name="Рисунок 3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5" name="Рисунок 4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88833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5" name="Рисунок 4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Лист1"/>
      <sheetName val="Лист2"/>
      <sheetName val="Лист3"/>
      <sheetName val="NLMK-USA-MT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2">
          <cell r="B12" t="str">
            <v>9010</v>
          </cell>
        </row>
      </sheetData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 refreshError="1"/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4:H16"/>
  <sheetViews>
    <sheetView zoomScaleNormal="100" workbookViewId="0">
      <selection activeCell="J19" sqref="J19"/>
    </sheetView>
  </sheetViews>
  <sheetFormatPr defaultRowHeight="12.75" x14ac:dyDescent="0.2"/>
  <cols>
    <col min="1" max="2" width="9.140625" style="7"/>
    <col min="3" max="3" width="12" style="7" bestFit="1" customWidth="1"/>
    <col min="4" max="4" width="9.140625" style="7"/>
    <col min="5" max="5" width="10.28515625" style="7" customWidth="1"/>
    <col min="6" max="16384" width="9.140625" style="7"/>
  </cols>
  <sheetData>
    <row r="4" spans="3:8" s="1" customFormat="1" x14ac:dyDescent="0.2"/>
    <row r="5" spans="3:8" s="1" customFormat="1" x14ac:dyDescent="0.2"/>
    <row r="6" spans="3:8" s="1" customFormat="1" ht="21" x14ac:dyDescent="0.35">
      <c r="D6" s="2" t="s">
        <v>0</v>
      </c>
      <c r="E6" s="3"/>
      <c r="F6" s="3"/>
      <c r="G6" s="3"/>
      <c r="H6" s="3"/>
    </row>
    <row r="7" spans="3:8" s="1" customFormat="1" x14ac:dyDescent="0.2">
      <c r="D7" s="3"/>
      <c r="E7" s="3"/>
      <c r="F7" s="3"/>
      <c r="G7" s="3"/>
      <c r="H7" s="3"/>
    </row>
    <row r="8" spans="3:8" s="1" customFormat="1" x14ac:dyDescent="0.2">
      <c r="D8" s="3" t="s">
        <v>300</v>
      </c>
      <c r="E8" s="3"/>
      <c r="F8" s="3"/>
      <c r="G8" s="3"/>
      <c r="H8" s="3"/>
    </row>
    <row r="9" spans="3:8" s="1" customFormat="1" x14ac:dyDescent="0.2">
      <c r="D9" s="4"/>
      <c r="E9" s="4"/>
      <c r="F9" s="4"/>
      <c r="G9" s="4"/>
      <c r="H9" s="4"/>
    </row>
    <row r="10" spans="3:8" s="1" customFormat="1" x14ac:dyDescent="0.2">
      <c r="D10" s="3"/>
      <c r="E10" s="4"/>
      <c r="F10" s="4"/>
      <c r="G10" s="4"/>
      <c r="H10" s="4"/>
    </row>
    <row r="11" spans="3:8" s="1" customFormat="1" x14ac:dyDescent="0.2"/>
    <row r="12" spans="3:8" s="1" customFormat="1" x14ac:dyDescent="0.2"/>
    <row r="13" spans="3:8" s="5" customFormat="1" x14ac:dyDescent="0.2"/>
    <row r="14" spans="3:8" x14ac:dyDescent="0.2">
      <c r="C14" s="6"/>
    </row>
    <row r="15" spans="3:8" x14ac:dyDescent="0.2">
      <c r="C15" s="6"/>
    </row>
    <row r="16" spans="3:8" x14ac:dyDescent="0.2">
      <c r="C16" s="8"/>
    </row>
  </sheetData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E14"/>
  <sheetViews>
    <sheetView showGridLines="0" workbookViewId="0">
      <selection activeCell="E2" sqref="E2"/>
    </sheetView>
  </sheetViews>
  <sheetFormatPr defaultRowHeight="12.75" x14ac:dyDescent="0.25"/>
  <cols>
    <col min="1" max="1" width="0.85546875" style="159" customWidth="1"/>
    <col min="2" max="2" width="1.7109375" style="159" customWidth="1"/>
    <col min="3" max="3" width="37.140625" style="159" bestFit="1" customWidth="1"/>
    <col min="4" max="4" width="3.7109375" style="159" customWidth="1"/>
    <col min="5" max="16384" width="9.140625" style="159"/>
  </cols>
  <sheetData>
    <row r="1" spans="2:5" ht="5.0999999999999996" customHeight="1" x14ac:dyDescent="0.25"/>
    <row r="2" spans="2:5" x14ac:dyDescent="0.25">
      <c r="B2" s="160" t="s">
        <v>301</v>
      </c>
      <c r="C2" s="161"/>
      <c r="D2" s="161"/>
      <c r="E2" s="161"/>
    </row>
    <row r="3" spans="2:5" ht="5.0999999999999996" customHeight="1" x14ac:dyDescent="0.25"/>
    <row r="4" spans="2:5" x14ac:dyDescent="0.25">
      <c r="C4" s="159" t="s">
        <v>302</v>
      </c>
      <c r="D4" s="162" t="s">
        <v>303</v>
      </c>
      <c r="E4" s="163" t="s">
        <v>304</v>
      </c>
    </row>
    <row r="5" spans="2:5" x14ac:dyDescent="0.25">
      <c r="C5" s="159" t="s">
        <v>305</v>
      </c>
      <c r="D5" s="162" t="s">
        <v>303</v>
      </c>
      <c r="E5" s="163" t="s">
        <v>304</v>
      </c>
    </row>
    <row r="6" spans="2:5" x14ac:dyDescent="0.25">
      <c r="C6" s="159" t="s">
        <v>252</v>
      </c>
      <c r="D6" s="162" t="s">
        <v>303</v>
      </c>
      <c r="E6" s="163" t="s">
        <v>304</v>
      </c>
    </row>
    <row r="7" spans="2:5" x14ac:dyDescent="0.25">
      <c r="C7" s="159" t="s">
        <v>262</v>
      </c>
      <c r="D7" s="162" t="s">
        <v>303</v>
      </c>
      <c r="E7" s="163" t="s">
        <v>304</v>
      </c>
    </row>
    <row r="8" spans="2:5" x14ac:dyDescent="0.25">
      <c r="C8" s="159" t="s">
        <v>265</v>
      </c>
      <c r="D8" s="162" t="s">
        <v>303</v>
      </c>
      <c r="E8" s="163" t="s">
        <v>304</v>
      </c>
    </row>
    <row r="9" spans="2:5" x14ac:dyDescent="0.25">
      <c r="C9" s="159" t="s">
        <v>260</v>
      </c>
      <c r="D9" s="162" t="s">
        <v>303</v>
      </c>
      <c r="E9" s="163" t="s">
        <v>304</v>
      </c>
    </row>
    <row r="10" spans="2:5" x14ac:dyDescent="0.25">
      <c r="C10" s="159" t="s">
        <v>368</v>
      </c>
      <c r="D10" s="162" t="s">
        <v>303</v>
      </c>
      <c r="E10" s="163" t="s">
        <v>304</v>
      </c>
    </row>
    <row r="11" spans="2:5" x14ac:dyDescent="0.25">
      <c r="C11" s="159" t="s">
        <v>306</v>
      </c>
      <c r="D11" s="162" t="s">
        <v>303</v>
      </c>
      <c r="E11" s="163" t="s">
        <v>304</v>
      </c>
    </row>
    <row r="12" spans="2:5" x14ac:dyDescent="0.25">
      <c r="C12" s="159" t="s">
        <v>133</v>
      </c>
      <c r="D12" s="162" t="s">
        <v>303</v>
      </c>
      <c r="E12" s="163" t="s">
        <v>304</v>
      </c>
    </row>
    <row r="13" spans="2:5" x14ac:dyDescent="0.25">
      <c r="C13" s="159" t="s">
        <v>135</v>
      </c>
      <c r="D13" s="162" t="s">
        <v>303</v>
      </c>
      <c r="E13" s="163" t="s">
        <v>304</v>
      </c>
    </row>
    <row r="14" spans="2:5" x14ac:dyDescent="0.25">
      <c r="C14" s="159" t="s">
        <v>307</v>
      </c>
      <c r="D14" s="162" t="s">
        <v>303</v>
      </c>
      <c r="E14" s="163" t="s">
        <v>304</v>
      </c>
    </row>
  </sheetData>
  <hyperlinks>
    <hyperlink ref="E4" location="'Key Indicators'!A1" display="link"/>
    <hyperlink ref="E6" location="RFP!A1" display="link"/>
    <hyperlink ref="E7" location="RLP!A1" display="link"/>
    <hyperlink ref="E8" location="Mining!A1" display="link"/>
    <hyperlink ref="E12" location="'P&amp;L'!A1" display="link"/>
    <hyperlink ref="E13" location="CashFlow!A1" display="link"/>
    <hyperlink ref="E11" location="'Balance Sheet'!A1" display="link"/>
    <hyperlink ref="E14" location="'Historical Data'!A1" display="link"/>
    <hyperlink ref="E5" location="'Consolidated sales'!A1" display="link"/>
    <hyperlink ref="E9" location="'NLMK USA'!A1" display="link"/>
    <hyperlink ref="E10" location="'NLMK Dansteel'!A1" display="link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AS119"/>
  <sheetViews>
    <sheetView zoomScaleNormal="100" workbookViewId="0">
      <pane xSplit="6" ySplit="5" topLeftCell="G6" activePane="bottomRight" state="frozen"/>
      <selection activeCell="J19" sqref="J19"/>
      <selection pane="topRight" activeCell="J19" sqref="J19"/>
      <selection pane="bottomLeft" activeCell="J19" sqref="J19"/>
      <selection pane="bottomRight" activeCell="S12" sqref="S12"/>
    </sheetView>
  </sheetViews>
  <sheetFormatPr defaultColWidth="0" defaultRowHeight="12" customHeight="1" zeroHeight="1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3" customWidth="1"/>
    <col min="6" max="7" width="0.85546875" style="62" customWidth="1"/>
    <col min="8" max="8" width="9.140625" style="63" hidden="1" customWidth="1" outlineLevel="1"/>
    <col min="9" max="9" width="9.140625" style="63" customWidth="1" collapsed="1"/>
    <col min="10" max="19" width="9.140625" style="63" customWidth="1"/>
    <col min="20" max="21" width="2.7109375" style="62" customWidth="1"/>
    <col min="22" max="22" width="9.140625" style="63" customWidth="1"/>
    <col min="23" max="25" width="9.140625" style="63" hidden="1" customWidth="1" outlineLevel="1"/>
    <col min="26" max="26" width="9.140625" style="63" customWidth="1" collapsed="1"/>
    <col min="27" max="29" width="9.140625" style="63" hidden="1" customWidth="1" outlineLevel="1"/>
    <col min="30" max="30" width="9.140625" style="63" customWidth="1" collapsed="1"/>
    <col min="31" max="33" width="9.140625" style="63" customWidth="1"/>
    <col min="34" max="34" width="0.85546875" style="82" customWidth="1"/>
    <col min="35" max="45" width="0" style="62" hidden="1" customWidth="1"/>
    <col min="46" max="16384" width="9.140625" style="62" hidden="1"/>
  </cols>
  <sheetData>
    <row r="1" spans="1:33" s="82" customFormat="1" ht="5.0999999999999996" customHeight="1" x14ac:dyDescent="0.25">
      <c r="E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s="10" customFormat="1" ht="32.25" customHeight="1" x14ac:dyDescent="0.25">
      <c r="A2" s="9"/>
      <c r="E2" s="110"/>
    </row>
    <row r="3" spans="1:33" s="82" customFormat="1" ht="5.0999999999999996" customHeight="1" x14ac:dyDescent="0.25">
      <c r="E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</row>
    <row r="4" spans="1:33" ht="12" customHeight="1" x14ac:dyDescent="0.25">
      <c r="B4" s="66" t="s">
        <v>1</v>
      </c>
      <c r="C4" s="66"/>
      <c r="D4" s="65"/>
      <c r="E4" s="111"/>
      <c r="F4" s="65"/>
      <c r="G4" s="65"/>
      <c r="H4" s="67" t="s">
        <v>249</v>
      </c>
      <c r="I4" s="67" t="s">
        <v>14</v>
      </c>
      <c r="J4" s="67" t="s">
        <v>205</v>
      </c>
      <c r="K4" s="67" t="s">
        <v>206</v>
      </c>
      <c r="L4" s="67" t="s">
        <v>207</v>
      </c>
      <c r="M4" s="67" t="s">
        <v>200</v>
      </c>
      <c r="N4" s="67" t="s">
        <v>202</v>
      </c>
      <c r="O4" s="67" t="s">
        <v>208</v>
      </c>
      <c r="P4" s="67" t="s">
        <v>250</v>
      </c>
      <c r="Q4" s="67" t="s">
        <v>251</v>
      </c>
      <c r="R4" s="67" t="s">
        <v>349</v>
      </c>
      <c r="S4" s="67" t="s">
        <v>350</v>
      </c>
      <c r="T4" s="65"/>
      <c r="U4" s="65"/>
      <c r="V4" s="68" t="s">
        <v>274</v>
      </c>
      <c r="W4" s="67" t="s">
        <v>14</v>
      </c>
      <c r="X4" s="68" t="s">
        <v>15</v>
      </c>
      <c r="Y4" s="68" t="s">
        <v>16</v>
      </c>
      <c r="Z4" s="68" t="s">
        <v>275</v>
      </c>
      <c r="AA4" s="67" t="s">
        <v>200</v>
      </c>
      <c r="AB4" s="68" t="s">
        <v>201</v>
      </c>
      <c r="AC4" s="67" t="s">
        <v>209</v>
      </c>
      <c r="AD4" s="68" t="s">
        <v>345</v>
      </c>
      <c r="AE4" s="67" t="s">
        <v>251</v>
      </c>
      <c r="AF4" s="67" t="s">
        <v>351</v>
      </c>
      <c r="AG4" s="67" t="s">
        <v>352</v>
      </c>
    </row>
    <row r="5" spans="1:33" ht="5.0999999999999996" customHeight="1" x14ac:dyDescent="0.25">
      <c r="B5" s="82"/>
      <c r="C5" s="82"/>
      <c r="D5" s="82"/>
      <c r="E5" s="85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2"/>
      <c r="U5" s="82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3" ht="5.0999999999999996" customHeight="1" x14ac:dyDescent="0.25">
      <c r="B6" s="82"/>
      <c r="C6" s="82"/>
      <c r="D6" s="82"/>
      <c r="E6" s="85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2"/>
      <c r="U6" s="82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 ht="12" customHeight="1" x14ac:dyDescent="0.25">
      <c r="B7" s="112" t="s">
        <v>276</v>
      </c>
      <c r="C7" s="75"/>
      <c r="D7" s="75"/>
      <c r="E7" s="76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5"/>
      <c r="U7" s="75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pans="1:33" ht="5.0999999999999996" customHeight="1" x14ac:dyDescent="0.25">
      <c r="B8" s="82"/>
      <c r="C8" s="82"/>
      <c r="D8" s="82"/>
      <c r="E8" s="85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2"/>
      <c r="U8" s="82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3" s="82" customFormat="1" x14ac:dyDescent="0.25">
      <c r="C9" s="92" t="s">
        <v>369</v>
      </c>
      <c r="D9" s="92"/>
      <c r="E9" s="93" t="s">
        <v>308</v>
      </c>
      <c r="F9" s="92"/>
      <c r="G9" s="92"/>
      <c r="H9" s="93">
        <v>4108.4834531166007</v>
      </c>
      <c r="I9" s="93">
        <v>3874.1256032220995</v>
      </c>
      <c r="J9" s="93">
        <v>4048.9612188985993</v>
      </c>
      <c r="K9" s="93">
        <v>4079.0683633509007</v>
      </c>
      <c r="L9" s="93">
        <v>3864.1184414636</v>
      </c>
      <c r="M9" s="93">
        <v>3994.6483110771001</v>
      </c>
      <c r="N9" s="93">
        <v>4227.5012812801506</v>
      </c>
      <c r="O9" s="93">
        <v>4044.2757362673005</v>
      </c>
      <c r="P9" s="93">
        <v>4171.7831431042996</v>
      </c>
      <c r="Q9" s="93">
        <v>4151.6558877203006</v>
      </c>
      <c r="R9" s="93">
        <v>4082.4245046315996</v>
      </c>
      <c r="S9" s="93">
        <v>4363.3393162473003</v>
      </c>
      <c r="T9" s="92"/>
      <c r="U9" s="92"/>
      <c r="V9" s="93">
        <v>15921.358825814799</v>
      </c>
      <c r="W9" s="93">
        <f>SUM($I9:I9)</f>
        <v>3874.1256032220995</v>
      </c>
      <c r="X9" s="93">
        <f>SUM($I9:J9)</f>
        <v>7923.0868221206983</v>
      </c>
      <c r="Y9" s="93">
        <f>SUM($I9:K9)</f>
        <v>12002.155185471598</v>
      </c>
      <c r="Z9" s="93">
        <f>SUM($I9:L9)</f>
        <v>15866.273626935199</v>
      </c>
      <c r="AA9" s="93">
        <f>SUM($M9:M9)</f>
        <v>3994.6483110771001</v>
      </c>
      <c r="AB9" s="93">
        <f>SUM($M9:N9)</f>
        <v>8222.1495923572511</v>
      </c>
      <c r="AC9" s="93">
        <f>SUM($M9:O9)</f>
        <v>12266.425328624551</v>
      </c>
      <c r="AD9" s="93">
        <f>SUM($M9:P9)</f>
        <v>16438.208471728853</v>
      </c>
      <c r="AE9" s="93">
        <f>SUM($Q9:Q9)</f>
        <v>4151.6558877203006</v>
      </c>
      <c r="AF9" s="93">
        <f>SUM($Q9:R9)</f>
        <v>8234.0803923518997</v>
      </c>
      <c r="AG9" s="93">
        <f>SUM($Q9:S9)</f>
        <v>12597.4197085992</v>
      </c>
    </row>
    <row r="10" spans="1:33" ht="5.0999999999999996" customHeight="1" x14ac:dyDescent="0.25">
      <c r="B10" s="82"/>
      <c r="C10" s="82"/>
      <c r="D10" s="82"/>
      <c r="E10" s="85"/>
      <c r="F10" s="82"/>
      <c r="G10" s="8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2"/>
      <c r="U10" s="82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3" s="82" customFormat="1" x14ac:dyDescent="0.25">
      <c r="C11" s="92" t="s">
        <v>371</v>
      </c>
      <c r="D11" s="92"/>
      <c r="E11" s="93" t="s">
        <v>308</v>
      </c>
      <c r="F11" s="92"/>
      <c r="G11" s="92"/>
      <c r="H11" s="93">
        <v>4108.4834531166007</v>
      </c>
      <c r="I11" s="93">
        <v>3931.2035742220996</v>
      </c>
      <c r="J11" s="93">
        <v>4103.1993328985991</v>
      </c>
      <c r="K11" s="93">
        <v>4121.3265493509007</v>
      </c>
      <c r="L11" s="93">
        <v>3904.1813114636002</v>
      </c>
      <c r="M11" s="93">
        <v>4043.5538610771</v>
      </c>
      <c r="N11" s="93">
        <v>4283.1263712801501</v>
      </c>
      <c r="O11" s="93">
        <v>4091.6812272673005</v>
      </c>
      <c r="P11" s="93">
        <v>4223.0559531043</v>
      </c>
      <c r="Q11" s="93">
        <v>4210.2636087203009</v>
      </c>
      <c r="R11" s="93">
        <v>4144.3136326315998</v>
      </c>
      <c r="S11" s="93">
        <v>4406.2605362473005</v>
      </c>
      <c r="T11" s="92"/>
      <c r="U11" s="92"/>
      <c r="V11" s="93">
        <v>15921.358825814799</v>
      </c>
      <c r="W11" s="93">
        <f>SUM($I11:I11)</f>
        <v>3931.2035742220996</v>
      </c>
      <c r="X11" s="93">
        <f>SUM($I11:J11)</f>
        <v>8034.4029071206987</v>
      </c>
      <c r="Y11" s="93">
        <f>SUM($I11:K11)</f>
        <v>12155.729456471599</v>
      </c>
      <c r="Z11" s="93">
        <f>SUM($I11:L11)</f>
        <v>16059.9107679352</v>
      </c>
      <c r="AA11" s="93">
        <f>SUM($M11:M11)</f>
        <v>4043.5538610771</v>
      </c>
      <c r="AB11" s="93">
        <f>SUM($M11:N11)</f>
        <v>8326.6802323572501</v>
      </c>
      <c r="AC11" s="93">
        <f>SUM($M11:O11)</f>
        <v>12418.36145962455</v>
      </c>
      <c r="AD11" s="93">
        <f>SUM($M11:P11)</f>
        <v>16641.41741272885</v>
      </c>
      <c r="AE11" s="93">
        <f>SUM($Q11:Q11)</f>
        <v>4210.2636087203009</v>
      </c>
      <c r="AF11" s="93">
        <f>SUM($Q11:R11)</f>
        <v>8354.5772413519007</v>
      </c>
      <c r="AG11" s="93">
        <f>SUM($Q11:S11)</f>
        <v>12760.837777599201</v>
      </c>
    </row>
    <row r="12" spans="1:33" s="82" customFormat="1" ht="5.0999999999999996" customHeight="1" x14ac:dyDescent="0.25">
      <c r="E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</row>
    <row r="13" spans="1:33" s="82" customFormat="1" x14ac:dyDescent="0.25">
      <c r="C13" s="92" t="s">
        <v>373</v>
      </c>
      <c r="D13" s="92"/>
      <c r="E13" s="93" t="s">
        <v>308</v>
      </c>
      <c r="F13" s="92"/>
      <c r="G13" s="92"/>
      <c r="H13" s="93">
        <v>3842.5929901974509</v>
      </c>
      <c r="I13" s="93">
        <v>3957.765880255698</v>
      </c>
      <c r="J13" s="93">
        <v>4011.5815560090496</v>
      </c>
      <c r="K13" s="93">
        <v>4122.7592052488981</v>
      </c>
      <c r="L13" s="93">
        <v>3736.8284797702968</v>
      </c>
      <c r="M13" s="93">
        <v>4126.3027806553937</v>
      </c>
      <c r="N13" s="93">
        <v>3943.6931355768975</v>
      </c>
      <c r="O13" s="93">
        <v>4219.6336202472985</v>
      </c>
      <c r="P13" s="93">
        <v>3635.1871179770524</v>
      </c>
      <c r="Q13" s="93">
        <v>3674.054396324349</v>
      </c>
      <c r="R13" s="93">
        <v>4195.1828839439495</v>
      </c>
      <c r="S13" s="93">
        <v>4239.9631856751093</v>
      </c>
      <c r="T13" s="92"/>
      <c r="U13" s="92"/>
      <c r="V13" s="93">
        <v>15119.469882068101</v>
      </c>
      <c r="W13" s="93">
        <f>SUM($I13:I13)</f>
        <v>3957.765880255698</v>
      </c>
      <c r="X13" s="93">
        <f>SUM($I13:J13)</f>
        <v>7969.3474362647476</v>
      </c>
      <c r="Y13" s="93">
        <f>SUM($I13:K13)</f>
        <v>12092.106641513645</v>
      </c>
      <c r="Z13" s="93">
        <f>SUM($I13:L13)</f>
        <v>15828.935121283941</v>
      </c>
      <c r="AA13" s="93">
        <f>SUM($M13:M13)</f>
        <v>4126.3027806553937</v>
      </c>
      <c r="AB13" s="93">
        <f>SUM($M13:N13)</f>
        <v>8069.9959162322912</v>
      </c>
      <c r="AC13" s="93">
        <f>SUM($M13:O13)</f>
        <v>12289.62953647959</v>
      </c>
      <c r="AD13" s="93">
        <f>SUM($M13:P13)</f>
        <v>15924.816654456641</v>
      </c>
      <c r="AE13" s="93">
        <f>SUM($Q13:Q13)</f>
        <v>3674.054396324349</v>
      </c>
      <c r="AF13" s="93">
        <f>SUM($Q13:R13)</f>
        <v>7869.2372802682985</v>
      </c>
      <c r="AG13" s="93">
        <f>SUM($Q13:S13)</f>
        <v>12109.200465943408</v>
      </c>
    </row>
    <row r="14" spans="1:33" s="82" customFormat="1" ht="5.0999999999999996" customHeight="1" x14ac:dyDescent="0.25">
      <c r="E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</row>
    <row r="15" spans="1:33" s="82" customFormat="1" x14ac:dyDescent="0.25">
      <c r="C15" s="92" t="s">
        <v>277</v>
      </c>
      <c r="D15" s="92"/>
      <c r="E15" s="93"/>
      <c r="F15" s="9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2"/>
      <c r="U15" s="92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</row>
    <row r="16" spans="1:33" s="82" customFormat="1" ht="5.0999999999999996" customHeight="1" x14ac:dyDescent="0.25">
      <c r="E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</row>
    <row r="17" spans="2:37" x14ac:dyDescent="0.25">
      <c r="B17" s="82"/>
      <c r="C17" s="82"/>
      <c r="D17" s="82" t="s">
        <v>2</v>
      </c>
      <c r="E17" s="85"/>
      <c r="F17" s="82"/>
      <c r="G17" s="82"/>
      <c r="H17" s="98">
        <f>'P&amp;L'!H52</f>
        <v>0.27224996798565798</v>
      </c>
      <c r="I17" s="98">
        <f>'P&amp;L'!I52</f>
        <v>0.28925396037369677</v>
      </c>
      <c r="J17" s="98">
        <f>'P&amp;L'!J52</f>
        <v>0.22373831775700936</v>
      </c>
      <c r="K17" s="98">
        <f>'P&amp;L'!K52</f>
        <v>0.25194740759116852</v>
      </c>
      <c r="L17" s="98">
        <f>'P&amp;L'!L52</f>
        <v>0.19595626412558761</v>
      </c>
      <c r="M17" s="98">
        <f>'P&amp;L'!M52</f>
        <v>0.18325935320228282</v>
      </c>
      <c r="N17" s="98">
        <f>'P&amp;L'!N52</f>
        <v>0.24612092027822366</v>
      </c>
      <c r="O17" s="98">
        <f>'P&amp;L'!O52</f>
        <v>0.30292134831460676</v>
      </c>
      <c r="P17" s="98">
        <f>'P&amp;L'!P52</f>
        <v>0.26345782029103493</v>
      </c>
      <c r="Q17" s="98">
        <f>'P&amp;L'!Q52</f>
        <v>0.28677494199535963</v>
      </c>
      <c r="R17" s="98">
        <f>'P&amp;L'!R52</f>
        <v>0.23702830188679244</v>
      </c>
      <c r="S17" s="98">
        <f>'P&amp;L'!S52</f>
        <v>0.25401803214425717</v>
      </c>
      <c r="T17" s="82"/>
      <c r="U17" s="82"/>
      <c r="V17" s="98">
        <v>0.22907548313244902</v>
      </c>
      <c r="W17" s="98">
        <v>0.28925396037369677</v>
      </c>
      <c r="X17" s="98">
        <v>0.25706545446196932</v>
      </c>
      <c r="Y17" s="98">
        <v>0.25544638372677053</v>
      </c>
      <c r="Z17" s="98">
        <v>0.24328509171734319</v>
      </c>
      <c r="AA17" s="98">
        <v>0.18325935320228282</v>
      </c>
      <c r="AB17" s="98">
        <v>0.21735345327916425</v>
      </c>
      <c r="AC17" s="98">
        <v>0.2509257626520896</v>
      </c>
      <c r="AD17" s="98">
        <v>0.25415117070871091</v>
      </c>
      <c r="AE17" s="98">
        <v>0.28677494199535963</v>
      </c>
      <c r="AF17" s="98">
        <v>0.25984251968503935</v>
      </c>
      <c r="AG17" s="98">
        <v>0.25779310344827588</v>
      </c>
    </row>
    <row r="18" spans="2:37" x14ac:dyDescent="0.25">
      <c r="B18" s="82"/>
      <c r="C18" s="82"/>
      <c r="D18" s="82" t="s">
        <v>3</v>
      </c>
      <c r="E18" s="85"/>
      <c r="F18" s="82"/>
      <c r="G18" s="82"/>
      <c r="H18" s="98">
        <f>'P&amp;L'!H50</f>
        <v>0.20105007043155376</v>
      </c>
      <c r="I18" s="98">
        <f>'P&amp;L'!I50</f>
        <v>0.22615877600758222</v>
      </c>
      <c r="J18" s="98">
        <f>'P&amp;L'!J50</f>
        <v>0.14906542056074767</v>
      </c>
      <c r="K18" s="98">
        <f>'P&amp;L'!K50</f>
        <v>0.18169188786901522</v>
      </c>
      <c r="L18" s="98">
        <f>'P&amp;L'!L50</f>
        <v>0.12338891943070032</v>
      </c>
      <c r="M18" s="98">
        <f>'P&amp;L'!M50</f>
        <v>0.11921369689283449</v>
      </c>
      <c r="N18" s="98">
        <f>'P&amp;L'!N50</f>
        <v>0.18512573568753343</v>
      </c>
      <c r="O18" s="98">
        <f>'P&amp;L'!O50</f>
        <v>0.25033707865168542</v>
      </c>
      <c r="P18" s="98">
        <f>'P&amp;L'!P50</f>
        <v>0.20224890607509921</v>
      </c>
      <c r="Q18" s="98">
        <f>'P&amp;L'!Q50</f>
        <v>0.21902552204176334</v>
      </c>
      <c r="R18" s="98">
        <f>'P&amp;L'!R50</f>
        <v>0.17413522012578617</v>
      </c>
      <c r="S18" s="98">
        <f>'P&amp;L'!S50</f>
        <v>0.1963935711485692</v>
      </c>
      <c r="T18" s="82"/>
      <c r="U18" s="82"/>
      <c r="V18" s="98">
        <v>0.15274584684052064</v>
      </c>
      <c r="W18" s="98">
        <v>0.22615877600758222</v>
      </c>
      <c r="X18" s="98">
        <v>0.18828202125949903</v>
      </c>
      <c r="Y18" s="98">
        <v>0.18619726268206935</v>
      </c>
      <c r="Z18" s="98">
        <v>0.17335764144699867</v>
      </c>
      <c r="AA18" s="98">
        <v>0.11921369689283449</v>
      </c>
      <c r="AB18" s="98">
        <v>0.15496227510156704</v>
      </c>
      <c r="AC18" s="98">
        <v>0.19238229589137718</v>
      </c>
      <c r="AD18" s="98">
        <v>0.19492169084909117</v>
      </c>
      <c r="AE18" s="98">
        <v>0.21902552204176334</v>
      </c>
      <c r="AF18" s="98">
        <v>0.19472228133645456</v>
      </c>
      <c r="AG18" s="98">
        <v>0.19531034482758622</v>
      </c>
    </row>
    <row r="19" spans="2:37" x14ac:dyDescent="0.25">
      <c r="B19" s="82"/>
      <c r="C19" s="82"/>
      <c r="D19" s="82" t="s">
        <v>4</v>
      </c>
      <c r="E19" s="85"/>
      <c r="F19" s="82"/>
      <c r="G19" s="82"/>
      <c r="H19" s="98">
        <f>'P&amp;L'!H51</f>
        <v>4.0508814615614584E-2</v>
      </c>
      <c r="I19" s="98">
        <f>'P&amp;L'!I51</f>
        <v>0.14460441395495763</v>
      </c>
      <c r="J19" s="98">
        <f>'P&amp;L'!J51</f>
        <v>7.5467289719626199E-2</v>
      </c>
      <c r="K19" s="98">
        <f>'P&amp;L'!K51</f>
        <v>0.20317539072190546</v>
      </c>
      <c r="L19" s="98">
        <f>'P&amp;L'!L51</f>
        <v>4.6423553845213905E-2</v>
      </c>
      <c r="M19" s="98">
        <f>'P&amp;L'!M51</f>
        <v>3.4876347495244132E-2</v>
      </c>
      <c r="N19" s="98">
        <f>'P&amp;L'!N51</f>
        <v>9.9518459069020862E-2</v>
      </c>
      <c r="O19" s="98">
        <f>'P&amp;L'!O51</f>
        <v>0.17348314606741572</v>
      </c>
      <c r="P19" s="98">
        <f>'P&amp;L'!P51</f>
        <v>0.15676198229368116</v>
      </c>
      <c r="Q19" s="98">
        <f>'P&amp;L'!Q51</f>
        <v>0.14988399071925754</v>
      </c>
      <c r="R19" s="98">
        <f>'P&amp;L'!R51</f>
        <v>0.13443396226415094</v>
      </c>
      <c r="S19" s="98">
        <f>'P&amp;L'!S51</f>
        <v>0.13994511956095648</v>
      </c>
      <c r="T19" s="82"/>
      <c r="U19" s="82"/>
      <c r="V19" s="98">
        <v>7.4309570303106087E-2</v>
      </c>
      <c r="W19" s="98">
        <v>0.14460441395495763</v>
      </c>
      <c r="X19" s="98">
        <v>0.11063663705030183</v>
      </c>
      <c r="Y19" s="98">
        <v>0.13991084881968863</v>
      </c>
      <c r="Z19" s="98">
        <v>0.12079967034202013</v>
      </c>
      <c r="AA19" s="98">
        <v>3.4876347495244132E-2</v>
      </c>
      <c r="AB19" s="98">
        <v>6.9936157864190371E-2</v>
      </c>
      <c r="AC19" s="98">
        <v>0.11056251102098395</v>
      </c>
      <c r="AD19" s="98">
        <v>0.12245298831910337</v>
      </c>
      <c r="AE19" s="98">
        <v>0.14988399071925754</v>
      </c>
      <c r="AF19" s="98">
        <v>0.14151947222813366</v>
      </c>
      <c r="AG19" s="98">
        <v>0.14096551724137932</v>
      </c>
    </row>
    <row r="20" spans="2:37" s="82" customFormat="1" ht="5.0999999999999996" customHeight="1" x14ac:dyDescent="0.25">
      <c r="E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</row>
    <row r="21" spans="2:37" s="82" customFormat="1" x14ac:dyDescent="0.25">
      <c r="C21" s="92" t="s">
        <v>278</v>
      </c>
      <c r="D21" s="92"/>
      <c r="E21" s="93"/>
      <c r="F21" s="92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2"/>
      <c r="U21" s="92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</row>
    <row r="22" spans="2:37" s="82" customFormat="1" ht="5.0999999999999996" customHeight="1" x14ac:dyDescent="0.25">
      <c r="E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</row>
    <row r="23" spans="2:37" s="82" customFormat="1" x14ac:dyDescent="0.25">
      <c r="D23" s="82" t="s">
        <v>149</v>
      </c>
      <c r="E23" s="85" t="s">
        <v>309</v>
      </c>
      <c r="H23" s="85">
        <v>225.11728324220246</v>
      </c>
      <c r="I23" s="85">
        <v>197.04140073636233</v>
      </c>
      <c r="J23" s="85">
        <v>238.13120752110262</v>
      </c>
      <c r="K23" s="85">
        <v>196.92612960296051</v>
      </c>
      <c r="L23" s="85">
        <v>189.93326445897949</v>
      </c>
      <c r="M23" s="85">
        <v>158.80174402690943</v>
      </c>
      <c r="N23" s="85">
        <v>193.12289955678034</v>
      </c>
      <c r="O23" s="85">
        <v>200.85962640794065</v>
      </c>
      <c r="P23" s="85">
        <v>230</v>
      </c>
      <c r="Q23" s="85">
        <v>264</v>
      </c>
      <c r="R23" s="85">
        <v>261.2</v>
      </c>
      <c r="S23" s="85">
        <v>237.6</v>
      </c>
      <c r="V23" s="85">
        <v>275.53692129577411</v>
      </c>
      <c r="W23" s="85">
        <v>197.04140073636233</v>
      </c>
      <c r="X23" s="85">
        <v>218.51942005037461</v>
      </c>
      <c r="Y23" s="85">
        <v>211.09830459619505</v>
      </c>
      <c r="Z23" s="85">
        <v>205.34530486997477</v>
      </c>
      <c r="AA23" s="85">
        <v>158.80174402690943</v>
      </c>
      <c r="AB23" s="85">
        <v>176.26297805807334</v>
      </c>
      <c r="AC23" s="85">
        <v>184.06788743000484</v>
      </c>
      <c r="AD23" s="85">
        <v>194.77185569437827</v>
      </c>
      <c r="AE23" s="85">
        <v>264</v>
      </c>
      <c r="AF23" s="85">
        <v>262.69300041454062</v>
      </c>
      <c r="AG23" s="85">
        <v>254.0801321057823</v>
      </c>
    </row>
    <row r="24" spans="2:37" s="82" customFormat="1" x14ac:dyDescent="0.25">
      <c r="D24" s="82" t="s">
        <v>5</v>
      </c>
      <c r="E24" s="85" t="s">
        <v>309</v>
      </c>
      <c r="H24" s="85">
        <f>'P&amp;L'!H22/'P&amp;L'!H60*1000</f>
        <v>114.64084141380962</v>
      </c>
      <c r="I24" s="85">
        <f>'P&amp;L'!I22/'P&amp;L'!I60*1000</f>
        <v>129.34531590386138</v>
      </c>
      <c r="J24" s="85">
        <f>'P&amp;L'!J22/'P&amp;L'!J60*1000</f>
        <v>78.785639761394052</v>
      </c>
      <c r="K24" s="85">
        <f>'P&amp;L'!K22/'P&amp;L'!K60*1000</f>
        <v>89.775401483875044</v>
      </c>
      <c r="L24" s="85">
        <f>'P&amp;L'!L22/'P&amp;L'!L60*1000</f>
        <v>52.275830324571658</v>
      </c>
      <c r="M24" s="85">
        <f>'P&amp;L'!M22/'P&amp;L'!M60*1000</f>
        <v>47.062966589243615</v>
      </c>
      <c r="N24" s="85">
        <f>'P&amp;L'!N22/'P&amp;L'!N60*1000</f>
        <v>81.845037287658982</v>
      </c>
      <c r="O24" s="85">
        <f>'P&amp;L'!O22/'P&amp;L'!O60*1000</f>
        <v>137.72552524177988</v>
      </c>
      <c r="P24" s="85">
        <f>'P&amp;L'!P22/'P&amp;L'!P60*1000</f>
        <v>95.282996830034918</v>
      </c>
      <c r="Q24" s="85">
        <f>'P&amp;L'!Q22/'P&amp;L'!Q60*1000</f>
        <v>113.68957658462827</v>
      </c>
      <c r="R24" s="85">
        <f>'P&amp;L'!R22/'P&amp;L'!R60*1000</f>
        <v>108.51394789968727</v>
      </c>
      <c r="S24" s="85">
        <f>'P&amp;L'!S22/'P&amp;L'!S60*1000</f>
        <v>114.82031620471959</v>
      </c>
      <c r="V24" s="85">
        <f>'P&amp;L'!V22/'P&amp;L'!V60*1000</f>
        <v>99.733949681819169</v>
      </c>
      <c r="W24" s="85">
        <f>'P&amp;L'!W22/'P&amp;L'!W60*1000</f>
        <v>129.34531590386138</v>
      </c>
      <c r="X24" s="85">
        <f>'P&amp;L'!X22/'P&amp;L'!X60*1000</f>
        <v>103.50763766848279</v>
      </c>
      <c r="Y24" s="85">
        <f>'P&amp;L'!Y22/'P&amp;L'!Y60*1000</f>
        <v>98.840581684529113</v>
      </c>
      <c r="Z24" s="85">
        <f>'P&amp;L'!Z22/'P&amp;L'!Z60*1000</f>
        <v>87.500066659834232</v>
      </c>
      <c r="AA24" s="85">
        <f>'P&amp;L'!AA22/'P&amp;L'!AA60*1000</f>
        <v>47.062966589243615</v>
      </c>
      <c r="AB24" s="85">
        <f>'P&amp;L'!AB22/'P&amp;L'!AB60*1000</f>
        <v>64.946519642061716</v>
      </c>
      <c r="AC24" s="85">
        <f>'P&amp;L'!AC22/'P&amp;L'!AC60*1000</f>
        <v>88.94196726197616</v>
      </c>
      <c r="AD24" s="85">
        <f>'P&amp;L'!AD22/'P&amp;L'!AD60*1000</f>
        <v>90.551230236554488</v>
      </c>
      <c r="AE24" s="85">
        <f>'P&amp;L'!AE22/'P&amp;L'!AE60*1000</f>
        <v>113.68957658462827</v>
      </c>
      <c r="AF24" s="85">
        <f>'P&amp;L'!AF22/'P&amp;L'!AF60*1000</f>
        <v>111.12352034477145</v>
      </c>
      <c r="AG24" s="85">
        <f>'P&amp;L'!AG22/'P&amp;L'!AG60*1000</f>
        <v>112.40397103173564</v>
      </c>
    </row>
    <row r="25" spans="2:37" s="82" customFormat="1" x14ac:dyDescent="0.25">
      <c r="D25" s="82" t="s">
        <v>6</v>
      </c>
      <c r="E25" s="85" t="s">
        <v>309</v>
      </c>
      <c r="H25" s="85">
        <v>155.23976359602489</v>
      </c>
      <c r="I25" s="85">
        <f>'P&amp;L'!I46*1000/'P&amp;L'!I60</f>
        <v>165.43087799398273</v>
      </c>
      <c r="J25" s="85">
        <f>'P&amp;L'!J46*1000/'P&amp;L'!J60</f>
        <v>118.25255272023658</v>
      </c>
      <c r="K25" s="85">
        <f>'P&amp;L'!K46*1000/'P&amp;L'!K60</f>
        <v>124.48921046835538</v>
      </c>
      <c r="L25" s="85">
        <f>'P&amp;L'!L46*1000/'P&amp;L'!L60</f>
        <v>83.020229545161399</v>
      </c>
      <c r="M25" s="85">
        <f>'P&amp;L'!M46*1000/'P&amp;L'!M60</f>
        <v>72.346794384528749</v>
      </c>
      <c r="N25" s="85">
        <f>'P&amp;L'!N46*1000/'P&amp;L'!N60</f>
        <v>108.8113212494888</v>
      </c>
      <c r="O25" s="85">
        <f>'P&amp;L'!O46*1000/'P&amp;L'!O60</f>
        <v>166.65530343439792</v>
      </c>
      <c r="P25" s="85">
        <f>'P&amp;L'!P46*1000/'P&amp;L'!P60</f>
        <v>124.11958681406814</v>
      </c>
      <c r="Q25" s="85">
        <f>'P&amp;L'!Q46*1000/'P&amp;L'!Q60</f>
        <v>148.8562676468226</v>
      </c>
      <c r="R25" s="85">
        <f>'P&amp;L'!R46*1000/'P&amp;L'!R60</f>
        <v>147.70634443230568</v>
      </c>
      <c r="S25" s="85">
        <f>'P&amp;L'!S46*1000/'P&amp;L'!S60</f>
        <v>148.5101095821523</v>
      </c>
      <c r="V25" s="85">
        <f>'P&amp;L'!V46*1000/'P&amp;L'!V60</f>
        <v>149.57266060349147</v>
      </c>
      <c r="W25" s="85">
        <f>'P&amp;L'!W46*1000/'P&amp;L'!W60</f>
        <v>165.43087799398273</v>
      </c>
      <c r="X25" s="85">
        <f>'P&amp;L'!X46*1000/'P&amp;L'!X60</f>
        <v>141.32118265748099</v>
      </c>
      <c r="Y25" s="85">
        <f>'P&amp;L'!Y46*1000/'P&amp;L'!Y60</f>
        <v>135.6006462880984</v>
      </c>
      <c r="Z25" s="85">
        <f>'P&amp;L'!Z46*1000/'P&amp;L'!Z60</f>
        <v>122.79505861366779</v>
      </c>
      <c r="AA25" s="85">
        <f>'P&amp;L'!AA46*1000/'P&amp;L'!AA60</f>
        <v>72.346794384528749</v>
      </c>
      <c r="AB25" s="85">
        <f>'P&amp;L'!AB46*1000/'P&amp;L'!AB60</f>
        <v>91.095399273228892</v>
      </c>
      <c r="AC25" s="85">
        <f>'P&amp;L'!AC46*1000/'P&amp;L'!AC60</f>
        <v>116.00771715287999</v>
      </c>
      <c r="AD25" s="85">
        <f>'P&amp;L'!AD46*1000/'P&amp;L'!AD60</f>
        <v>118.06639411696673</v>
      </c>
      <c r="AE25" s="85">
        <f>'P&amp;L'!AE46*1000/'P&amp;L'!AE60</f>
        <v>148.8562676468226</v>
      </c>
      <c r="AF25" s="85">
        <f>'P&amp;L'!AF46*1000/'P&amp;L'!AF60</f>
        <v>148.28614026335075</v>
      </c>
      <c r="AG25" s="85">
        <f>'P&amp;L'!AG46*1000/'P&amp;L'!AG60</f>
        <v>148.36371600163412</v>
      </c>
    </row>
    <row r="26" spans="2:37" s="82" customFormat="1" ht="5.0999999999999996" customHeight="1" x14ac:dyDescent="0.25">
      <c r="E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</row>
    <row r="27" spans="2:37" s="82" customFormat="1" x14ac:dyDescent="0.25">
      <c r="C27" s="92" t="s">
        <v>279</v>
      </c>
      <c r="D27" s="92"/>
      <c r="E27" s="93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2"/>
      <c r="U27" s="92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</row>
    <row r="28" spans="2:37" s="82" customFormat="1" ht="5.0999999999999996" customHeight="1" x14ac:dyDescent="0.25">
      <c r="E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I28" s="62"/>
      <c r="AJ28" s="62"/>
      <c r="AK28" s="62"/>
    </row>
    <row r="29" spans="2:37" s="82" customFormat="1" x14ac:dyDescent="0.25">
      <c r="D29" s="82" t="s">
        <v>7</v>
      </c>
      <c r="E29" s="85"/>
      <c r="H29" s="98">
        <f>'Balance Sheet'!H61/'Balance Sheet'!H55</f>
        <v>0.44248565537743545</v>
      </c>
      <c r="I29" s="98">
        <f>'Balance Sheet'!I61/'Balance Sheet'!I55</f>
        <v>0.39863066988251772</v>
      </c>
      <c r="J29" s="98">
        <f>'Balance Sheet'!J61/'Balance Sheet'!J55</f>
        <v>0.38305678185416353</v>
      </c>
      <c r="K29" s="98">
        <f>'Balance Sheet'!K61/'Balance Sheet'!K55</f>
        <v>0.42285902389161273</v>
      </c>
      <c r="L29" s="98">
        <f>'Balance Sheet'!L61/'Balance Sheet'!L55</f>
        <v>0.52087509975280744</v>
      </c>
      <c r="M29" s="98">
        <f>'Balance Sheet'!M61/'Balance Sheet'!M55</f>
        <v>0.47329829918687638</v>
      </c>
      <c r="N29" s="98">
        <f>'Balance Sheet'!N61/'Balance Sheet'!N55</f>
        <v>0.48625910410401701</v>
      </c>
      <c r="O29" s="98">
        <f>'Balance Sheet'!O61/'Balance Sheet'!O55</f>
        <v>0.40720515119406642</v>
      </c>
      <c r="P29" s="98">
        <f>'Balance Sheet'!P61/'Balance Sheet'!P55</f>
        <v>0.3595879556259905</v>
      </c>
      <c r="Q29" s="98">
        <f>'Balance Sheet'!Q61/'Balance Sheet'!Q55</f>
        <v>0.33040548161515904</v>
      </c>
      <c r="R29" s="98">
        <f>'Balance Sheet'!R61/'Balance Sheet'!R55</f>
        <v>0.36877482432019554</v>
      </c>
      <c r="S29" s="98">
        <f>'Balance Sheet'!S61/'Balance Sheet'!S55</f>
        <v>0.3817991631799163</v>
      </c>
      <c r="V29" s="98">
        <f t="shared" ref="V29:AG29" si="0">H29</f>
        <v>0.44248565537743545</v>
      </c>
      <c r="W29" s="98">
        <f t="shared" si="0"/>
        <v>0.39863066988251772</v>
      </c>
      <c r="X29" s="98">
        <f t="shared" si="0"/>
        <v>0.38305678185416353</v>
      </c>
      <c r="Y29" s="98">
        <f t="shared" si="0"/>
        <v>0.42285902389161273</v>
      </c>
      <c r="Z29" s="98">
        <f t="shared" si="0"/>
        <v>0.52087509975280744</v>
      </c>
      <c r="AA29" s="98">
        <f t="shared" si="0"/>
        <v>0.47329829918687638</v>
      </c>
      <c r="AB29" s="98">
        <f t="shared" si="0"/>
        <v>0.48625910410401701</v>
      </c>
      <c r="AC29" s="98">
        <f t="shared" si="0"/>
        <v>0.40720515119406642</v>
      </c>
      <c r="AD29" s="98">
        <f t="shared" si="0"/>
        <v>0.3595879556259905</v>
      </c>
      <c r="AE29" s="98">
        <f t="shared" si="0"/>
        <v>0.33040548161515904</v>
      </c>
      <c r="AF29" s="98">
        <f t="shared" si="0"/>
        <v>0.36877482432019554</v>
      </c>
      <c r="AG29" s="98">
        <f t="shared" si="0"/>
        <v>0.3817991631799163</v>
      </c>
      <c r="AI29" s="62"/>
      <c r="AJ29" s="62"/>
      <c r="AK29" s="62"/>
    </row>
    <row r="30" spans="2:37" s="82" customFormat="1" x14ac:dyDescent="0.25">
      <c r="D30" s="82" t="s">
        <v>8</v>
      </c>
      <c r="E30" s="85"/>
      <c r="H30" s="105">
        <f>'Balance Sheet'!H72</f>
        <v>0.69975686570924667</v>
      </c>
      <c r="I30" s="105">
        <f>'Balance Sheet'!I72</f>
        <v>0.51337308748528843</v>
      </c>
      <c r="J30" s="105">
        <f>'Balance Sheet'!J72</f>
        <v>0.49162871002219838</v>
      </c>
      <c r="K30" s="105">
        <f>'Balance Sheet'!K72</f>
        <v>0.50130225577186216</v>
      </c>
      <c r="L30" s="105">
        <f>'Balance Sheet'!L72</f>
        <v>0.59610942873274175</v>
      </c>
      <c r="M30" s="105">
        <f>'Balance Sheet'!M72</f>
        <v>0.65660235529942412</v>
      </c>
      <c r="N30" s="105">
        <f>'Balance Sheet'!N72</f>
        <v>0.78822261663286008</v>
      </c>
      <c r="O30" s="105">
        <f>'Balance Sheet'!O72</f>
        <v>0.44185112971671064</v>
      </c>
      <c r="P30" s="105">
        <f>'Balance Sheet'!P72</f>
        <v>0.39200329760923325</v>
      </c>
      <c r="Q30" s="105">
        <f>'Balance Sheet'!Q72</f>
        <v>0.41325226892237193</v>
      </c>
      <c r="R30" s="105">
        <f>'Balance Sheet'!R72</f>
        <v>0.43310676392572939</v>
      </c>
      <c r="S30" s="105">
        <f>'Balance Sheet'!S72</f>
        <v>0.31129545835428185</v>
      </c>
      <c r="V30" s="105">
        <v>0.69975686570924667</v>
      </c>
      <c r="W30" s="105">
        <v>0.51337308748528843</v>
      </c>
      <c r="X30" s="105">
        <v>0.49162871002219838</v>
      </c>
      <c r="Y30" s="105">
        <v>0.50130225577186216</v>
      </c>
      <c r="Z30" s="105">
        <v>0.59610942873274175</v>
      </c>
      <c r="AA30" s="105">
        <v>0.65660235529942412</v>
      </c>
      <c r="AB30" s="105">
        <v>0.78822261663286008</v>
      </c>
      <c r="AC30" s="105">
        <v>0.44185112971671064</v>
      </c>
      <c r="AD30" s="105">
        <v>0.39200329760923325</v>
      </c>
      <c r="AE30" s="105">
        <v>0.41325226892237193</v>
      </c>
      <c r="AF30" s="105">
        <v>0.43310676392572939</v>
      </c>
      <c r="AG30" s="105">
        <v>0.30794098143236071</v>
      </c>
      <c r="AI30" s="62"/>
      <c r="AJ30" s="62"/>
      <c r="AK30" s="62"/>
    </row>
    <row r="31" spans="2:37" ht="5.0999999999999996" customHeight="1" x14ac:dyDescent="0.25">
      <c r="B31" s="82"/>
      <c r="C31" s="82"/>
      <c r="D31" s="82"/>
      <c r="E31" s="85"/>
      <c r="F31" s="82"/>
      <c r="G31" s="82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2"/>
      <c r="U31" s="82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</row>
    <row r="32" spans="2:37" ht="12" customHeight="1" x14ac:dyDescent="0.25">
      <c r="B32" s="112" t="s">
        <v>9</v>
      </c>
      <c r="C32" s="75"/>
      <c r="D32" s="75"/>
      <c r="E32" s="76"/>
      <c r="F32" s="75"/>
      <c r="G32" s="75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5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</row>
    <row r="33" spans="2:33" ht="5.0999999999999996" customHeight="1" x14ac:dyDescent="0.25">
      <c r="B33" s="82"/>
      <c r="C33" s="82"/>
      <c r="D33" s="82"/>
      <c r="E33" s="85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2"/>
      <c r="U33" s="82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</row>
    <row r="34" spans="2:33" x14ac:dyDescent="0.25">
      <c r="B34" s="82"/>
      <c r="C34" s="82"/>
      <c r="D34" s="82" t="s">
        <v>10</v>
      </c>
      <c r="E34" s="85" t="s">
        <v>270</v>
      </c>
      <c r="F34" s="82"/>
      <c r="G34" s="82"/>
      <c r="H34" s="104">
        <f>'Balance Sheet'!H27*1000/5993227.24</f>
        <v>1.7268492559277628</v>
      </c>
      <c r="I34" s="104">
        <f>'Balance Sheet'!I27*1000/5993227.24</f>
        <v>1.6892901928410777</v>
      </c>
      <c r="J34" s="104">
        <f>'Balance Sheet'!J27*1000/5993227.24</f>
        <v>1.7705652689384759</v>
      </c>
      <c r="K34" s="104">
        <f>'Balance Sheet'!K27*1000/5993227.24</f>
        <v>1.5729922498316615</v>
      </c>
      <c r="L34" s="104">
        <f>'Balance Sheet'!L27*1000/5993227.24</f>
        <v>1.4882465894952452</v>
      </c>
      <c r="M34" s="104">
        <f>'Balance Sheet'!M27*1000/5993227.24</f>
        <v>1.5622634725927729</v>
      </c>
      <c r="N34" s="104">
        <f>'Balance Sheet'!N27*1000/5993227.24</f>
        <v>1.6271867575640264</v>
      </c>
      <c r="O34" s="104">
        <f>'Balance Sheet'!O27*1000/5993227.24</f>
        <v>1.6652797566874837</v>
      </c>
      <c r="P34" s="104">
        <f>'Balance Sheet'!P27*1000/5993227.24</f>
        <v>1.7084284626591264</v>
      </c>
      <c r="Q34" s="104">
        <f>'Balance Sheet'!Q27*1000/5993227.24</f>
        <v>1.827629682868491</v>
      </c>
      <c r="R34" s="104">
        <f>'Balance Sheet'!R27*1000/5993227.24</f>
        <v>1.7678288467500189</v>
      </c>
      <c r="S34" s="104">
        <f>'Balance Sheet'!S27*1000/5993227.24</f>
        <v>1.8627693482885523</v>
      </c>
      <c r="T34" s="82"/>
      <c r="U34" s="82"/>
      <c r="V34" s="104">
        <f>H34</f>
        <v>1.7268492559277628</v>
      </c>
      <c r="W34" s="104">
        <f t="shared" ref="W34:AG34" si="1">I34</f>
        <v>1.6892901928410777</v>
      </c>
      <c r="X34" s="104">
        <f t="shared" si="1"/>
        <v>1.7705652689384759</v>
      </c>
      <c r="Y34" s="104">
        <f t="shared" si="1"/>
        <v>1.5729922498316615</v>
      </c>
      <c r="Z34" s="104">
        <f t="shared" si="1"/>
        <v>1.4882465894952452</v>
      </c>
      <c r="AA34" s="104">
        <f t="shared" si="1"/>
        <v>1.5622634725927729</v>
      </c>
      <c r="AB34" s="104">
        <f t="shared" si="1"/>
        <v>1.6271867575640264</v>
      </c>
      <c r="AC34" s="104">
        <f t="shared" si="1"/>
        <v>1.6652797566874837</v>
      </c>
      <c r="AD34" s="104">
        <f t="shared" si="1"/>
        <v>1.7084284626591264</v>
      </c>
      <c r="AE34" s="104">
        <f t="shared" si="1"/>
        <v>1.827629682868491</v>
      </c>
      <c r="AF34" s="104">
        <f t="shared" si="1"/>
        <v>1.7678288467500189</v>
      </c>
      <c r="AG34" s="104">
        <f t="shared" si="1"/>
        <v>1.8627693482885523</v>
      </c>
    </row>
    <row r="35" spans="2:33" x14ac:dyDescent="0.25">
      <c r="B35" s="82"/>
      <c r="C35" s="82"/>
      <c r="D35" s="82" t="s">
        <v>11</v>
      </c>
      <c r="E35" s="85" t="s">
        <v>270</v>
      </c>
      <c r="F35" s="82"/>
      <c r="G35" s="82"/>
      <c r="H35" s="106">
        <f>'P&amp;L'!H41*1000000/5993227240</f>
        <v>1.5834540590521695E-2</v>
      </c>
      <c r="I35" s="106">
        <f>'P&amp;L'!I41*1000000/5993227240</f>
        <v>5.3460345681803245E-2</v>
      </c>
      <c r="J35" s="106">
        <f>'P&amp;L'!J41*1000000/5993227240</f>
        <v>2.6947084355840319E-2</v>
      </c>
      <c r="K35" s="106">
        <f>'P&amp;L'!K41*1000000/5993227240</f>
        <v>6.8327127205675658E-2</v>
      </c>
      <c r="L35" s="106">
        <f>'P&amp;L'!L41*1000000/5993227240</f>
        <v>1.2680980873336559E-2</v>
      </c>
      <c r="M35" s="106">
        <f>'P&amp;L'!M41*1000000/5993227240</f>
        <v>9.1770256320199192E-3</v>
      </c>
      <c r="N35" s="106">
        <f>'P&amp;L'!N41*1000000/5993227240</f>
        <v>3.1035032137376458E-2</v>
      </c>
      <c r="O35" s="106">
        <f>'P&amp;L'!O41*1000000/5993227240</f>
        <v>6.4406034435630713E-2</v>
      </c>
      <c r="P35" s="106">
        <f>'P&amp;L'!P41*1000000/5993227240</f>
        <v>5.1408029040460858E-2</v>
      </c>
      <c r="Q35" s="106">
        <f>'P&amp;L'!Q41*1000000/5993227240</f>
        <v>5.3894168711680623E-2</v>
      </c>
      <c r="R35" s="106">
        <f>'P&amp;L'!R41*1000000/5993227240</f>
        <v>5.7064413930014775E-2</v>
      </c>
      <c r="S35" s="106">
        <f>'P&amp;L'!S41*1000000/5993227240</f>
        <v>5.9567239102383845E-2</v>
      </c>
      <c r="T35" s="82"/>
      <c r="U35" s="82"/>
      <c r="V35" s="106">
        <f>'P&amp;L'!V41*1000000/5993227240</f>
        <v>0.12889549637700709</v>
      </c>
      <c r="W35" s="106">
        <f>'P&amp;L'!W41*1000000/5993227240</f>
        <v>5.3460345681803245E-2</v>
      </c>
      <c r="X35" s="106">
        <f>'P&amp;L'!X41*1000000/5993227240</f>
        <v>8.0407430037643571E-2</v>
      </c>
      <c r="Y35" s="106">
        <f>'P&amp;L'!Y41*1000000/5993227240</f>
        <v>0.14873455724331924</v>
      </c>
      <c r="Z35" s="106">
        <f>'P&amp;L'!Z41*1000000/5993227240</f>
        <v>0.16141553811665579</v>
      </c>
      <c r="AA35" s="106">
        <f>'P&amp;L'!AA41*1000000/5993227240</f>
        <v>9.1770256320199192E-3</v>
      </c>
      <c r="AB35" s="106">
        <f>'P&amp;L'!AB41*1000000/5993227240</f>
        <v>4.0212057769396375E-2</v>
      </c>
      <c r="AC35" s="106">
        <f>'P&amp;L'!AC41*1000000/5993227240</f>
        <v>0.10461809220502709</v>
      </c>
      <c r="AD35" s="106">
        <f>'P&amp;L'!AD41*1000000/5993227240</f>
        <v>0.15602612124548795</v>
      </c>
      <c r="AE35" s="106">
        <f>'P&amp;L'!AE41*1000000/5993227240</f>
        <v>5.3894168711680623E-2</v>
      </c>
      <c r="AF35" s="106">
        <f>'P&amp;L'!AF41*1000000/5993227240</f>
        <v>0.11095858264169539</v>
      </c>
      <c r="AG35" s="106">
        <f>'P&amp;L'!AG41*1000000/5993227240</f>
        <v>0.17052582174407924</v>
      </c>
    </row>
    <row r="36" spans="2:33" x14ac:dyDescent="0.25">
      <c r="B36" s="82"/>
      <c r="C36" s="82"/>
      <c r="D36" s="82" t="s">
        <v>12</v>
      </c>
      <c r="E36" s="85" t="s">
        <v>270</v>
      </c>
      <c r="F36" s="82"/>
      <c r="G36" s="82"/>
      <c r="H36" s="106">
        <f>CashFlow!H32*1000000/5993227240</f>
        <v>5.6013227357619766E-2</v>
      </c>
      <c r="I36" s="106">
        <f>CashFlow!I32*1000000/5993227240</f>
        <v>8.1592100619231583E-2</v>
      </c>
      <c r="J36" s="106">
        <f>CashFlow!J32*1000000/5993227240</f>
        <v>6.3238049355191825E-2</v>
      </c>
      <c r="K36" s="106">
        <f>CashFlow!K32*1000000/5993227240</f>
        <v>8.9634512173111011E-2</v>
      </c>
      <c r="L36" s="106">
        <f>CashFlow!L32*1000000/5993227240</f>
        <v>4.1046332826852674E-2</v>
      </c>
      <c r="M36" s="106">
        <f>CashFlow!M32*1000000/5993227240</f>
        <v>7.0079104826333935E-2</v>
      </c>
      <c r="N36" s="106">
        <f>CashFlow!N32*1000000/5993227240</f>
        <v>5.3393603677206809E-2</v>
      </c>
      <c r="O36" s="106">
        <f>CashFlow!O32*1000000/5993227240</f>
        <v>9.8945021814323866E-2</v>
      </c>
      <c r="P36" s="106">
        <f>CashFlow!P32*1000000/5993227240</f>
        <v>6.6174697557438378E-2</v>
      </c>
      <c r="Q36" s="106">
        <f>CashFlow!Q32*1000000/5993227240</f>
        <v>5.1725053562294093E-2</v>
      </c>
      <c r="R36" s="106">
        <f>CashFlow!R32*1000000/5993227240</f>
        <v>7.5084755171072076E-2</v>
      </c>
      <c r="S36" s="106">
        <f>CashFlow!S32*1000000/5993227240</f>
        <v>0.11062487261871286</v>
      </c>
      <c r="T36" s="82"/>
      <c r="U36" s="82"/>
      <c r="V36" s="106">
        <f>CashFlow!V32*1000000/5993227240</f>
        <v>0.30129009424978853</v>
      </c>
      <c r="W36" s="106">
        <f>CashFlow!W32*1000000/5993227240</f>
        <v>8.1592100619231583E-2</v>
      </c>
      <c r="X36" s="106">
        <f>CashFlow!X32*1000000/5993227240</f>
        <v>0.14483014997442342</v>
      </c>
      <c r="Y36" s="106">
        <f>CashFlow!Y32*1000000/5993227240</f>
        <v>0.23446466214753442</v>
      </c>
      <c r="Z36" s="106">
        <f>CashFlow!Z32*1000000/5993227240</f>
        <v>0.27551099497438708</v>
      </c>
      <c r="AA36" s="106">
        <f>CashFlow!AA32*1000000/5993227240</f>
        <v>7.0079104826333935E-2</v>
      </c>
      <c r="AB36" s="106">
        <f>CashFlow!AB32*1000000/5993227240</f>
        <v>0.12347270850354074</v>
      </c>
      <c r="AC36" s="106">
        <f>CashFlow!AC32*1000000/5993227240</f>
        <v>0.21657780491567011</v>
      </c>
      <c r="AD36" s="106">
        <f>CashFlow!AD32*1000000/5993227240</f>
        <v>0.28275250247310851</v>
      </c>
      <c r="AE36" s="106">
        <f>CashFlow!AE32*1000000/5993227240</f>
        <v>5.1725053562294093E-2</v>
      </c>
      <c r="AF36" s="106">
        <f>CashFlow!AF32*1000000/5993227240</f>
        <v>0.12680980873336617</v>
      </c>
      <c r="AG36" s="106">
        <f>CashFlow!AG32*1000000/5993227240</f>
        <v>0.23743468135207901</v>
      </c>
    </row>
    <row r="37" spans="2:33" x14ac:dyDescent="0.25">
      <c r="B37" s="82"/>
      <c r="C37" s="82"/>
      <c r="D37" s="82"/>
      <c r="E37" s="85"/>
      <c r="F37" s="82"/>
      <c r="G37" s="82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2"/>
      <c r="U37" s="82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</row>
    <row r="38" spans="2:33" x14ac:dyDescent="0.25">
      <c r="B38" s="82"/>
      <c r="C38" s="82"/>
      <c r="D38" s="164" t="s">
        <v>370</v>
      </c>
      <c r="E38" s="85"/>
      <c r="F38" s="82"/>
      <c r="G38" s="82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2"/>
      <c r="U38" s="82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</row>
    <row r="39" spans="2:33" s="82" customFormat="1" x14ac:dyDescent="0.25">
      <c r="D39" s="164" t="s">
        <v>372</v>
      </c>
      <c r="E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</row>
    <row r="40" spans="2:33" s="82" customFormat="1" hidden="1" x14ac:dyDescent="0.25">
      <c r="E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</row>
    <row r="41" spans="2:33" s="82" customFormat="1" hidden="1" x14ac:dyDescent="0.25">
      <c r="E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</row>
    <row r="42" spans="2:33" ht="12" hidden="1" customHeight="1" x14ac:dyDescent="0.25"/>
    <row r="43" spans="2:33" ht="12" hidden="1" customHeight="1" x14ac:dyDescent="0.25"/>
    <row r="44" spans="2:33" ht="12" hidden="1" customHeight="1" x14ac:dyDescent="0.25"/>
    <row r="45" spans="2:33" ht="12" hidden="1" customHeight="1" x14ac:dyDescent="0.25"/>
    <row r="46" spans="2:33" ht="12" hidden="1" customHeight="1" x14ac:dyDescent="0.25"/>
    <row r="47" spans="2:33" ht="12" hidden="1" customHeight="1" x14ac:dyDescent="0.25"/>
    <row r="48" spans="2:33" ht="12" hidden="1" customHeight="1" x14ac:dyDescent="0.25"/>
    <row r="49" ht="12" hidden="1" customHeight="1" x14ac:dyDescent="0.25"/>
    <row r="50" ht="12" hidden="1" customHeight="1" x14ac:dyDescent="0.25"/>
    <row r="51" ht="12" hidden="1" customHeight="1" x14ac:dyDescent="0.25"/>
    <row r="52" ht="12" hidden="1" customHeight="1" x14ac:dyDescent="0.25"/>
    <row r="53" ht="12" hidden="1" customHeight="1" x14ac:dyDescent="0.25"/>
    <row r="54" ht="12" hidden="1" customHeight="1" x14ac:dyDescent="0.25"/>
    <row r="55" ht="12" hidden="1" customHeight="1" x14ac:dyDescent="0.25"/>
    <row r="56" ht="12" hidden="1" customHeight="1" x14ac:dyDescent="0.25"/>
    <row r="57" ht="12" hidden="1" customHeight="1" x14ac:dyDescent="0.25"/>
    <row r="58" ht="12" hidden="1" customHeight="1" x14ac:dyDescent="0.25"/>
    <row r="59" ht="12" hidden="1" customHeight="1" x14ac:dyDescent="0.25"/>
    <row r="60" ht="12" hidden="1" customHeight="1" x14ac:dyDescent="0.25"/>
    <row r="61" ht="12" hidden="1" customHeight="1" x14ac:dyDescent="0.25"/>
    <row r="62" ht="12" hidden="1" customHeight="1" x14ac:dyDescent="0.25"/>
    <row r="63" ht="12" hidden="1" customHeight="1" x14ac:dyDescent="0.25"/>
    <row r="64" ht="12" hidden="1" customHeight="1" x14ac:dyDescent="0.25"/>
    <row r="65" ht="12" hidden="1" customHeight="1" x14ac:dyDescent="0.25"/>
    <row r="66" ht="12" hidden="1" customHeight="1" x14ac:dyDescent="0.25"/>
    <row r="67" ht="12" hidden="1" customHeight="1" x14ac:dyDescent="0.25"/>
    <row r="68" ht="12" hidden="1" customHeight="1" x14ac:dyDescent="0.25"/>
    <row r="69" ht="12" hidden="1" customHeight="1" x14ac:dyDescent="0.25"/>
    <row r="70" ht="12" hidden="1" customHeight="1" x14ac:dyDescent="0.25"/>
    <row r="71" ht="12" hidden="1" customHeight="1" x14ac:dyDescent="0.25"/>
    <row r="72" ht="12" hidden="1" customHeight="1" x14ac:dyDescent="0.25"/>
    <row r="73" ht="12" hidden="1" customHeight="1" x14ac:dyDescent="0.25"/>
    <row r="74" ht="12" hidden="1" customHeight="1" x14ac:dyDescent="0.25"/>
    <row r="75" ht="12" hidden="1" customHeight="1" x14ac:dyDescent="0.25"/>
    <row r="76" ht="12" hidden="1" customHeight="1" x14ac:dyDescent="0.25"/>
    <row r="77" ht="12" hidden="1" customHeight="1" x14ac:dyDescent="0.25"/>
    <row r="78" ht="12" hidden="1" customHeight="1" x14ac:dyDescent="0.25"/>
    <row r="79" ht="12" hidden="1" customHeight="1" x14ac:dyDescent="0.25"/>
    <row r="80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spans="5:33" ht="12" hidden="1" customHeight="1" x14ac:dyDescent="0.25"/>
    <row r="114" spans="5:33" ht="12" hidden="1" customHeight="1" x14ac:dyDescent="0.25"/>
    <row r="115" spans="5:33" ht="12" hidden="1" customHeight="1" x14ac:dyDescent="0.25"/>
    <row r="116" spans="5:33" ht="12" hidden="1" customHeight="1" x14ac:dyDescent="0.25"/>
    <row r="117" spans="5:33" ht="12" hidden="1" customHeight="1" x14ac:dyDescent="0.25"/>
    <row r="118" spans="5:33" ht="12" hidden="1" customHeight="1" x14ac:dyDescent="0.25"/>
    <row r="119" spans="5:33" s="82" customFormat="1" ht="12" hidden="1" customHeight="1" x14ac:dyDescent="0.25">
      <c r="E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</row>
  </sheetData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AS167"/>
  <sheetViews>
    <sheetView zoomScaleNormal="100" workbookViewId="0">
      <pane xSplit="6" ySplit="5" topLeftCell="G6" activePane="bottomRight" state="frozen"/>
      <selection activeCell="J19" sqref="J19"/>
      <selection pane="topRight" activeCell="J19" sqref="J19"/>
      <selection pane="bottomLeft" activeCell="J19" sqref="J19"/>
      <selection pane="bottomRight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8" width="9.140625" style="63" hidden="1" customWidth="1" outlineLevel="1"/>
    <col min="9" max="9" width="9.140625" style="63" customWidth="1" collapsed="1"/>
    <col min="10" max="19" width="9.140625" style="63" customWidth="1"/>
    <col min="20" max="21" width="2.7109375" style="62" customWidth="1"/>
    <col min="22" max="22" width="9.140625" style="63" customWidth="1"/>
    <col min="23" max="25" width="9.140625" style="63" hidden="1" customWidth="1" outlineLevel="1"/>
    <col min="26" max="26" width="9.140625" style="63" customWidth="1" collapsed="1"/>
    <col min="27" max="28" width="9.140625" style="63" hidden="1" customWidth="1" outlineLevel="1"/>
    <col min="29" max="29" width="9.140625" style="63" customWidth="1" collapsed="1"/>
    <col min="30" max="33" width="9.140625" style="63" customWidth="1"/>
    <col min="34" max="34" width="0.85546875" style="82" customWidth="1"/>
    <col min="35" max="45" width="0" style="62" hidden="1" customWidth="1"/>
    <col min="46" max="16384" width="9.140625" style="62" hidden="1"/>
  </cols>
  <sheetData>
    <row r="1" spans="1:33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s="10" customFormat="1" ht="32.25" customHeight="1" x14ac:dyDescent="0.25">
      <c r="A2" s="9"/>
    </row>
    <row r="3" spans="1:33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</row>
    <row r="4" spans="1:33" ht="12" customHeight="1" x14ac:dyDescent="0.25">
      <c r="B4" s="66" t="s">
        <v>269</v>
      </c>
      <c r="C4" s="66"/>
      <c r="D4" s="65"/>
      <c r="E4" s="65"/>
      <c r="F4" s="65"/>
      <c r="G4" s="65"/>
      <c r="H4" s="67" t="s">
        <v>249</v>
      </c>
      <c r="I4" s="67" t="s">
        <v>14</v>
      </c>
      <c r="J4" s="67" t="s">
        <v>205</v>
      </c>
      <c r="K4" s="67" t="s">
        <v>206</v>
      </c>
      <c r="L4" s="67" t="s">
        <v>207</v>
      </c>
      <c r="M4" s="67" t="s">
        <v>200</v>
      </c>
      <c r="N4" s="67" t="s">
        <v>202</v>
      </c>
      <c r="O4" s="67" t="s">
        <v>208</v>
      </c>
      <c r="P4" s="67" t="s">
        <v>250</v>
      </c>
      <c r="Q4" s="67" t="s">
        <v>251</v>
      </c>
      <c r="R4" s="67" t="s">
        <v>349</v>
      </c>
      <c r="S4" s="67" t="s">
        <v>350</v>
      </c>
      <c r="T4" s="65"/>
      <c r="U4" s="65"/>
      <c r="V4" s="68">
        <v>2014</v>
      </c>
      <c r="W4" s="67" t="s">
        <v>14</v>
      </c>
      <c r="X4" s="68" t="s">
        <v>15</v>
      </c>
      <c r="Y4" s="68" t="s">
        <v>16</v>
      </c>
      <c r="Z4" s="68">
        <f>V4+1</f>
        <v>2015</v>
      </c>
      <c r="AA4" s="67" t="s">
        <v>200</v>
      </c>
      <c r="AB4" s="68" t="s">
        <v>201</v>
      </c>
      <c r="AC4" s="67" t="s">
        <v>209</v>
      </c>
      <c r="AD4" s="67">
        <v>2016</v>
      </c>
      <c r="AE4" s="67" t="s">
        <v>251</v>
      </c>
      <c r="AF4" s="67" t="s">
        <v>351</v>
      </c>
      <c r="AG4" s="67" t="s">
        <v>352</v>
      </c>
    </row>
    <row r="5" spans="1:33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2"/>
      <c r="U5" s="82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3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2"/>
      <c r="U6" s="82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 ht="12" customHeight="1" x14ac:dyDescent="0.25">
      <c r="B7" s="77" t="s">
        <v>282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69"/>
      <c r="U7" s="69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3" ht="5.0999999999999996" customHeight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2"/>
      <c r="U8" s="82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3" x14ac:dyDescent="0.25">
      <c r="C9" s="78" t="s">
        <v>283</v>
      </c>
      <c r="D9" s="79"/>
      <c r="E9" s="95" t="s">
        <v>308</v>
      </c>
      <c r="F9" s="79"/>
      <c r="G9" s="79"/>
      <c r="H9" s="95">
        <f>H11+H15+H23</f>
        <v>3842.5929901974505</v>
      </c>
      <c r="I9" s="95">
        <f t="shared" ref="I9:S9" si="0">I11+I15+I23</f>
        <v>3957.765880255698</v>
      </c>
      <c r="J9" s="95">
        <f t="shared" si="0"/>
        <v>4011.5815560090496</v>
      </c>
      <c r="K9" s="95">
        <f t="shared" si="0"/>
        <v>4122.7592052488972</v>
      </c>
      <c r="L9" s="95">
        <f t="shared" si="0"/>
        <v>3736.8284797702968</v>
      </c>
      <c r="M9" s="95">
        <f t="shared" si="0"/>
        <v>4126.3027806553937</v>
      </c>
      <c r="N9" s="95">
        <f t="shared" si="0"/>
        <v>3943.6931355768975</v>
      </c>
      <c r="O9" s="95">
        <f t="shared" si="0"/>
        <v>4219.6336202472985</v>
      </c>
      <c r="P9" s="95">
        <f t="shared" si="0"/>
        <v>3635.1871179770524</v>
      </c>
      <c r="Q9" s="95">
        <f t="shared" si="0"/>
        <v>3674.054396324349</v>
      </c>
      <c r="R9" s="95">
        <f t="shared" si="0"/>
        <v>4195.1828839439495</v>
      </c>
      <c r="S9" s="95">
        <f t="shared" si="0"/>
        <v>4239.9631856751103</v>
      </c>
      <c r="T9" s="78"/>
      <c r="U9" s="78"/>
      <c r="V9" s="95">
        <v>15120.4914320681</v>
      </c>
      <c r="W9" s="95">
        <f>SUM($I9:I9)</f>
        <v>3957.765880255698</v>
      </c>
      <c r="X9" s="95">
        <f>SUM($I9:J9)</f>
        <v>7969.3474362647476</v>
      </c>
      <c r="Y9" s="95">
        <f>SUM($I9:K9)</f>
        <v>12092.106641513645</v>
      </c>
      <c r="Z9" s="95">
        <f>SUM($I9:L9)</f>
        <v>15828.935121283941</v>
      </c>
      <c r="AA9" s="95">
        <f>SUM($M9:M9)</f>
        <v>4126.3027806553937</v>
      </c>
      <c r="AB9" s="95">
        <f>SUM($M9:N9)</f>
        <v>8069.9959162322912</v>
      </c>
      <c r="AC9" s="95">
        <f>SUM($M9:O9)</f>
        <v>12289.62953647959</v>
      </c>
      <c r="AD9" s="95">
        <f>SUM($M9:P9)</f>
        <v>15924.816654456641</v>
      </c>
      <c r="AE9" s="95">
        <f>SUM($Q9:Q9)</f>
        <v>3674.054396324349</v>
      </c>
      <c r="AF9" s="95">
        <f>SUM($Q9:R9)</f>
        <v>7869.2372802682985</v>
      </c>
      <c r="AG9" s="95">
        <f>SUM($Q9:S9)</f>
        <v>12109.20046594341</v>
      </c>
    </row>
    <row r="10" spans="1:33" s="82" customFormat="1" ht="5.0999999999999996" customHeight="1" outlineLevel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3" outlineLevel="1" x14ac:dyDescent="0.25">
      <c r="B11" s="82"/>
      <c r="C11" s="82"/>
      <c r="D11" s="84" t="s">
        <v>280</v>
      </c>
      <c r="E11" s="88" t="s">
        <v>308</v>
      </c>
      <c r="F11" s="82"/>
      <c r="G11" s="82"/>
      <c r="H11" s="88">
        <f t="shared" ref="H11:S11" si="1">SUM(H12:H14)</f>
        <v>1427.8934234825006</v>
      </c>
      <c r="I11" s="88">
        <f t="shared" si="1"/>
        <v>1625.5186227982983</v>
      </c>
      <c r="J11" s="88">
        <f t="shared" si="1"/>
        <v>1426.9450151082995</v>
      </c>
      <c r="K11" s="88">
        <f t="shared" si="1"/>
        <v>1362.1501874389483</v>
      </c>
      <c r="L11" s="88">
        <f t="shared" si="1"/>
        <v>1621.3220698855985</v>
      </c>
      <c r="M11" s="88">
        <f t="shared" si="1"/>
        <v>1556.2557608961456</v>
      </c>
      <c r="N11" s="88">
        <f t="shared" si="1"/>
        <v>1362.6679131597984</v>
      </c>
      <c r="O11" s="88">
        <f t="shared" si="1"/>
        <v>1442.9618648264006</v>
      </c>
      <c r="P11" s="88">
        <f t="shared" si="1"/>
        <v>1352.1676221094529</v>
      </c>
      <c r="Q11" s="88">
        <f t="shared" si="1"/>
        <v>1235.9026230278994</v>
      </c>
      <c r="R11" s="88">
        <f t="shared" si="1"/>
        <v>1256.5200017579505</v>
      </c>
      <c r="S11" s="88">
        <f t="shared" si="1"/>
        <v>1460.6455613706007</v>
      </c>
      <c r="T11" s="84"/>
      <c r="U11" s="84"/>
      <c r="V11" s="88">
        <v>4897.6119800836505</v>
      </c>
      <c r="W11" s="88">
        <f>SUM($I11:I11)</f>
        <v>1625.5186227982983</v>
      </c>
      <c r="X11" s="88">
        <f>SUM($I11:J11)</f>
        <v>3052.4636379065978</v>
      </c>
      <c r="Y11" s="88">
        <f>SUM($I11:K11)</f>
        <v>4414.6138253455465</v>
      </c>
      <c r="Z11" s="88">
        <f>SUM($I11:L11)</f>
        <v>6035.935895231145</v>
      </c>
      <c r="AA11" s="88">
        <f>SUM($M11:M11)</f>
        <v>1556.2557608961456</v>
      </c>
      <c r="AB11" s="88">
        <f>SUM($M11:N11)</f>
        <v>2918.923674055944</v>
      </c>
      <c r="AC11" s="88">
        <f>SUM($M11:O11)</f>
        <v>4361.8855388823449</v>
      </c>
      <c r="AD11" s="88">
        <f>SUM($M11:P11)</f>
        <v>5714.053160991798</v>
      </c>
      <c r="AE11" s="88">
        <f>SUM($Q11:Q11)</f>
        <v>1235.9026230278994</v>
      </c>
      <c r="AF11" s="88">
        <f>SUM($Q11:R11)</f>
        <v>2492.4226247858496</v>
      </c>
      <c r="AG11" s="88">
        <f>SUM($Q11:S11)</f>
        <v>3953.0681861564503</v>
      </c>
    </row>
    <row r="12" spans="1:33" outlineLevel="2" x14ac:dyDescent="0.25">
      <c r="B12" s="82"/>
      <c r="C12" s="82"/>
      <c r="D12" s="101" t="s">
        <v>210</v>
      </c>
      <c r="E12" s="85" t="s">
        <v>308</v>
      </c>
      <c r="F12" s="82"/>
      <c r="G12" s="82"/>
      <c r="H12" s="85">
        <v>153.47517200000004</v>
      </c>
      <c r="I12" s="85">
        <v>154.62864000000002</v>
      </c>
      <c r="J12" s="85">
        <v>120.19350499999999</v>
      </c>
      <c r="K12" s="85">
        <v>221.62259899999998</v>
      </c>
      <c r="L12" s="85">
        <v>152.820065</v>
      </c>
      <c r="M12" s="85">
        <v>134.584934</v>
      </c>
      <c r="N12" s="85">
        <v>83.864377999999988</v>
      </c>
      <c r="O12" s="85">
        <v>105.322378</v>
      </c>
      <c r="P12" s="85">
        <v>41.076400000000007</v>
      </c>
      <c r="Q12" s="85">
        <v>54.10575</v>
      </c>
      <c r="R12" s="85">
        <v>57.056750000000001</v>
      </c>
      <c r="S12" s="85">
        <v>176.28574600000002</v>
      </c>
      <c r="T12" s="82"/>
      <c r="U12" s="82"/>
      <c r="V12" s="85">
        <v>258.93869200000006</v>
      </c>
      <c r="W12" s="85">
        <f>SUM($I12:I12)</f>
        <v>154.62864000000002</v>
      </c>
      <c r="X12" s="85">
        <f>SUM($I12:J12)</f>
        <v>274.82214499999998</v>
      </c>
      <c r="Y12" s="85">
        <f>SUM($I12:K12)</f>
        <v>496.44474399999996</v>
      </c>
      <c r="Z12" s="85">
        <f>SUM($I12:L12)</f>
        <v>649.26480900000001</v>
      </c>
      <c r="AA12" s="85">
        <f>SUM($M12:M12)</f>
        <v>134.584934</v>
      </c>
      <c r="AB12" s="85">
        <f>SUM($M12:N12)</f>
        <v>218.44931199999999</v>
      </c>
      <c r="AC12" s="85">
        <f>SUM($M12:O12)</f>
        <v>323.77168999999998</v>
      </c>
      <c r="AD12" s="85">
        <f>SUM($M12:P12)</f>
        <v>364.84808999999996</v>
      </c>
      <c r="AE12" s="85">
        <f>SUM($Q12:Q12)</f>
        <v>54.10575</v>
      </c>
      <c r="AF12" s="85">
        <f>SUM($Q12:R12)</f>
        <v>111.16249999999999</v>
      </c>
      <c r="AG12" s="85">
        <f>SUM($Q12:S12)</f>
        <v>287.44824600000004</v>
      </c>
    </row>
    <row r="13" spans="1:33" outlineLevel="2" x14ac:dyDescent="0.25">
      <c r="B13" s="82"/>
      <c r="C13" s="82"/>
      <c r="D13" s="101" t="s">
        <v>217</v>
      </c>
      <c r="E13" s="85" t="s">
        <v>308</v>
      </c>
      <c r="F13" s="82"/>
      <c r="G13" s="82"/>
      <c r="H13" s="85">
        <v>1209.1312414825004</v>
      </c>
      <c r="I13" s="85">
        <v>1418.4938587982981</v>
      </c>
      <c r="J13" s="85">
        <v>1234.7378061082995</v>
      </c>
      <c r="K13" s="85">
        <v>1096.2618604389481</v>
      </c>
      <c r="L13" s="85">
        <v>1351.0060048855985</v>
      </c>
      <c r="M13" s="85">
        <v>1312.6798928961452</v>
      </c>
      <c r="N13" s="85">
        <v>1109.8073291597984</v>
      </c>
      <c r="O13" s="85">
        <v>1144.8620358264004</v>
      </c>
      <c r="P13" s="85">
        <v>1170.016949109453</v>
      </c>
      <c r="Q13" s="85">
        <v>1121.9184870278993</v>
      </c>
      <c r="R13" s="85">
        <v>973.83290575795024</v>
      </c>
      <c r="S13" s="85">
        <v>1136.3400453706006</v>
      </c>
      <c r="T13" s="82"/>
      <c r="U13" s="82"/>
      <c r="V13" s="85">
        <v>4338.3110480836503</v>
      </c>
      <c r="W13" s="85">
        <f>SUM($I13:I13)</f>
        <v>1418.4938587982981</v>
      </c>
      <c r="X13" s="85">
        <f>SUM($I13:J13)</f>
        <v>2653.2316649065979</v>
      </c>
      <c r="Y13" s="85">
        <f>SUM($I13:K13)</f>
        <v>3749.493525345546</v>
      </c>
      <c r="Z13" s="85">
        <f>SUM($I13:L13)</f>
        <v>5100.4995302311445</v>
      </c>
      <c r="AA13" s="85">
        <f>SUM($M13:M13)</f>
        <v>1312.6798928961452</v>
      </c>
      <c r="AB13" s="85">
        <f>SUM($M13:N13)</f>
        <v>2422.4872220559437</v>
      </c>
      <c r="AC13" s="85">
        <f>SUM($M13:O13)</f>
        <v>3567.3492578823443</v>
      </c>
      <c r="AD13" s="85">
        <f>SUM($M13:P13)</f>
        <v>4737.3662069917973</v>
      </c>
      <c r="AE13" s="85">
        <f>SUM($Q13:Q13)</f>
        <v>1121.9184870278993</v>
      </c>
      <c r="AF13" s="85">
        <f>SUM($Q13:R13)</f>
        <v>2095.7513927858495</v>
      </c>
      <c r="AG13" s="85">
        <f>SUM($Q13:S13)</f>
        <v>3232.0914381564498</v>
      </c>
    </row>
    <row r="14" spans="1:33" outlineLevel="2" x14ac:dyDescent="0.25">
      <c r="B14" s="82"/>
      <c r="C14" s="82"/>
      <c r="D14" s="101" t="s">
        <v>263</v>
      </c>
      <c r="E14" s="85" t="s">
        <v>308</v>
      </c>
      <c r="F14" s="82"/>
      <c r="G14" s="82"/>
      <c r="H14" s="85">
        <v>65.287010000000009</v>
      </c>
      <c r="I14" s="85">
        <v>52.396123999999993</v>
      </c>
      <c r="J14" s="85">
        <v>72.013704000000018</v>
      </c>
      <c r="K14" s="85">
        <v>44.265728000000003</v>
      </c>
      <c r="L14" s="85">
        <v>117.496</v>
      </c>
      <c r="M14" s="85">
        <v>108.99093400000032</v>
      </c>
      <c r="N14" s="85">
        <v>168.99620599999992</v>
      </c>
      <c r="O14" s="85">
        <v>192.77745100000016</v>
      </c>
      <c r="P14" s="85">
        <v>141.07427299999998</v>
      </c>
      <c r="Q14" s="85">
        <v>59.87838600000002</v>
      </c>
      <c r="R14" s="85">
        <v>225.63034600000015</v>
      </c>
      <c r="S14" s="85">
        <v>148.01977000000022</v>
      </c>
      <c r="T14" s="82"/>
      <c r="U14" s="82"/>
      <c r="V14" s="85">
        <v>300.36223999999999</v>
      </c>
      <c r="W14" s="85">
        <f>SUM($I14:I14)</f>
        <v>52.396123999999993</v>
      </c>
      <c r="X14" s="85">
        <f>SUM($I14:J14)</f>
        <v>124.409828</v>
      </c>
      <c r="Y14" s="85">
        <f>SUM($I14:K14)</f>
        <v>168.675556</v>
      </c>
      <c r="Z14" s="85">
        <f>SUM($I14:L14)</f>
        <v>286.17155600000001</v>
      </c>
      <c r="AA14" s="85">
        <f>SUM($M14:M14)</f>
        <v>108.99093400000032</v>
      </c>
      <c r="AB14" s="85">
        <f>SUM($M14:N14)</f>
        <v>277.98714000000024</v>
      </c>
      <c r="AC14" s="85">
        <f>SUM($M14:O14)</f>
        <v>470.76459100000039</v>
      </c>
      <c r="AD14" s="85">
        <f>SUM($M14:P14)</f>
        <v>611.8388640000004</v>
      </c>
      <c r="AE14" s="85">
        <f>SUM($Q14:Q14)</f>
        <v>59.87838600000002</v>
      </c>
      <c r="AF14" s="85">
        <f>SUM($Q14:R14)</f>
        <v>285.50873200000018</v>
      </c>
      <c r="AG14" s="85">
        <f>SUM($Q14:S14)</f>
        <v>433.5285020000004</v>
      </c>
    </row>
    <row r="15" spans="1:33" outlineLevel="1" x14ac:dyDescent="0.25">
      <c r="B15" s="82"/>
      <c r="C15" s="82"/>
      <c r="D15" s="84" t="s">
        <v>281</v>
      </c>
      <c r="E15" s="88" t="s">
        <v>308</v>
      </c>
      <c r="F15" s="82"/>
      <c r="G15" s="82"/>
      <c r="H15" s="88">
        <f t="shared" ref="H15:S15" si="2">SUM(H16:H22)</f>
        <v>1844.5306717149501</v>
      </c>
      <c r="I15" s="88">
        <f t="shared" si="2"/>
        <v>1816.2941484573998</v>
      </c>
      <c r="J15" s="88">
        <f t="shared" si="2"/>
        <v>1981.7614199007498</v>
      </c>
      <c r="K15" s="88">
        <f t="shared" si="2"/>
        <v>2167.0309648099492</v>
      </c>
      <c r="L15" s="88">
        <f t="shared" si="2"/>
        <v>1738.9276268846984</v>
      </c>
      <c r="M15" s="88">
        <f t="shared" si="2"/>
        <v>2054.1693187592482</v>
      </c>
      <c r="N15" s="88">
        <f t="shared" si="2"/>
        <v>2114.5664384170991</v>
      </c>
      <c r="O15" s="88">
        <f t="shared" si="2"/>
        <v>2100.7231044208979</v>
      </c>
      <c r="P15" s="88">
        <f t="shared" si="2"/>
        <v>1745.9453178675992</v>
      </c>
      <c r="Q15" s="88">
        <f t="shared" si="2"/>
        <v>2024.9581112964493</v>
      </c>
      <c r="R15" s="88">
        <f t="shared" si="2"/>
        <v>2229.0965811859987</v>
      </c>
      <c r="S15" s="88">
        <f t="shared" si="2"/>
        <v>2190.7521020095091</v>
      </c>
      <c r="T15" s="84"/>
      <c r="U15" s="84"/>
      <c r="V15" s="88">
        <v>7887.1198469844494</v>
      </c>
      <c r="W15" s="88">
        <f>SUM($I15:I15)</f>
        <v>1816.2941484573998</v>
      </c>
      <c r="X15" s="88">
        <f>SUM($I15:J15)</f>
        <v>3798.0555683581497</v>
      </c>
      <c r="Y15" s="88">
        <f>SUM($I15:K15)</f>
        <v>5965.0865331680989</v>
      </c>
      <c r="Z15" s="88">
        <f>SUM($I15:L15)</f>
        <v>7704.0141600527968</v>
      </c>
      <c r="AA15" s="88">
        <f>SUM($M15:M15)</f>
        <v>2054.1693187592482</v>
      </c>
      <c r="AB15" s="88">
        <f>SUM($M15:N15)</f>
        <v>4168.7357571763478</v>
      </c>
      <c r="AC15" s="88">
        <f>SUM($M15:O15)</f>
        <v>6269.4588615972461</v>
      </c>
      <c r="AD15" s="88">
        <f>SUM($M15:P15)</f>
        <v>8015.4041794648456</v>
      </c>
      <c r="AE15" s="88">
        <f>SUM($Q15:Q15)</f>
        <v>2024.9581112964493</v>
      </c>
      <c r="AF15" s="88">
        <f>SUM($Q15:R15)</f>
        <v>4254.0546924824484</v>
      </c>
      <c r="AG15" s="88">
        <f>SUM($Q15:S15)</f>
        <v>6444.8067944919576</v>
      </c>
    </row>
    <row r="16" spans="1:33" outlineLevel="2" x14ac:dyDescent="0.25">
      <c r="B16" s="82"/>
      <c r="C16" s="82"/>
      <c r="D16" s="101" t="s">
        <v>268</v>
      </c>
      <c r="E16" s="85" t="s">
        <v>308</v>
      </c>
      <c r="F16" s="82"/>
      <c r="G16" s="82"/>
      <c r="H16" s="85">
        <v>105.92100000000001</v>
      </c>
      <c r="I16" s="85">
        <v>108.57015099999998</v>
      </c>
      <c r="J16" s="85">
        <v>120.974886</v>
      </c>
      <c r="K16" s="85">
        <v>94.268202000000002</v>
      </c>
      <c r="L16" s="85">
        <v>111.19446399999998</v>
      </c>
      <c r="M16" s="85">
        <v>121.30112700000001</v>
      </c>
      <c r="N16" s="85">
        <v>141.22184099999998</v>
      </c>
      <c r="O16" s="85">
        <v>96.864962999999918</v>
      </c>
      <c r="P16" s="85">
        <v>121.42706599999985</v>
      </c>
      <c r="Q16" s="85">
        <v>134.14877799999977</v>
      </c>
      <c r="R16" s="85">
        <v>112.22410099999989</v>
      </c>
      <c r="S16" s="85">
        <v>106.79967523735901</v>
      </c>
      <c r="T16" s="82"/>
      <c r="U16" s="82"/>
      <c r="V16" s="85">
        <v>398.23951099999999</v>
      </c>
      <c r="W16" s="85">
        <f>SUM($I16:I16)</f>
        <v>108.57015099999998</v>
      </c>
      <c r="X16" s="85">
        <f>SUM($I16:J16)</f>
        <v>229.54503699999998</v>
      </c>
      <c r="Y16" s="85">
        <f>SUM($I16:K16)</f>
        <v>323.81323899999995</v>
      </c>
      <c r="Z16" s="85">
        <f>SUM($I16:L16)</f>
        <v>435.00770299999994</v>
      </c>
      <c r="AA16" s="85">
        <f>SUM($M16:M16)</f>
        <v>121.30112700000001</v>
      </c>
      <c r="AB16" s="85">
        <f>SUM($M16:N16)</f>
        <v>262.52296799999999</v>
      </c>
      <c r="AC16" s="85">
        <f>SUM($M16:O16)</f>
        <v>359.38793099999992</v>
      </c>
      <c r="AD16" s="85">
        <f>SUM($M16:P16)</f>
        <v>480.81499699999978</v>
      </c>
      <c r="AE16" s="85">
        <f>SUM($Q16:Q16)</f>
        <v>134.14877799999977</v>
      </c>
      <c r="AF16" s="85">
        <f>SUM($Q16:R16)</f>
        <v>246.37287899999967</v>
      </c>
      <c r="AG16" s="85">
        <f>SUM($Q16:S16)</f>
        <v>353.17255423735867</v>
      </c>
    </row>
    <row r="17" spans="1:34" s="64" customFormat="1" ht="12" customHeight="1" outlineLevel="2" x14ac:dyDescent="0.25">
      <c r="A17" s="83"/>
      <c r="B17" s="83"/>
      <c r="C17" s="83"/>
      <c r="D17" s="101" t="s">
        <v>254</v>
      </c>
      <c r="E17" s="85" t="s">
        <v>308</v>
      </c>
      <c r="F17" s="83"/>
      <c r="G17" s="83"/>
      <c r="H17" s="85">
        <v>815.22783661275002</v>
      </c>
      <c r="I17" s="85">
        <v>793.40260177870005</v>
      </c>
      <c r="J17" s="85">
        <v>908.27663059250006</v>
      </c>
      <c r="K17" s="85">
        <v>990.11287367049988</v>
      </c>
      <c r="L17" s="85">
        <v>754.01949934354866</v>
      </c>
      <c r="M17" s="85">
        <v>989.63752779954893</v>
      </c>
      <c r="N17" s="85">
        <v>895.77861702795008</v>
      </c>
      <c r="O17" s="85">
        <v>940.12385978144891</v>
      </c>
      <c r="P17" s="85">
        <v>716.70154799474972</v>
      </c>
      <c r="Q17" s="85">
        <v>962.32371807610002</v>
      </c>
      <c r="R17" s="85">
        <v>1045.7454388626998</v>
      </c>
      <c r="S17" s="85">
        <v>979.3407717278501</v>
      </c>
      <c r="T17" s="83"/>
      <c r="U17" s="83"/>
      <c r="V17" s="85">
        <v>3518.7700176096005</v>
      </c>
      <c r="W17" s="85">
        <f>SUM($I17:I17)</f>
        <v>793.40260177870005</v>
      </c>
      <c r="X17" s="85">
        <f>SUM($I17:J17)</f>
        <v>1701.6792323712002</v>
      </c>
      <c r="Y17" s="85">
        <f>SUM($I17:K17)</f>
        <v>2691.7921060417002</v>
      </c>
      <c r="Z17" s="85">
        <f>SUM($I17:L17)</f>
        <v>3445.8116053852491</v>
      </c>
      <c r="AA17" s="85">
        <f>SUM($M17:M17)</f>
        <v>989.63752779954893</v>
      </c>
      <c r="AB17" s="85">
        <f>SUM($M17:N17)</f>
        <v>1885.416144827499</v>
      </c>
      <c r="AC17" s="85">
        <f>SUM($M17:O17)</f>
        <v>2825.540004608948</v>
      </c>
      <c r="AD17" s="85">
        <f>SUM($M17:P17)</f>
        <v>3542.2415526036975</v>
      </c>
      <c r="AE17" s="85">
        <f>SUM($Q17:Q17)</f>
        <v>962.32371807610002</v>
      </c>
      <c r="AF17" s="85">
        <f>SUM($Q17:R17)</f>
        <v>2008.0691569387998</v>
      </c>
      <c r="AG17" s="85">
        <f>SUM($Q17:S17)</f>
        <v>2987.4099286666496</v>
      </c>
      <c r="AH17" s="83"/>
    </row>
    <row r="18" spans="1:34" s="64" customFormat="1" ht="12" customHeight="1" outlineLevel="2" x14ac:dyDescent="0.25">
      <c r="A18" s="83"/>
      <c r="B18" s="83"/>
      <c r="C18" s="83"/>
      <c r="D18" s="101" t="s">
        <v>255</v>
      </c>
      <c r="E18" s="85" t="s">
        <v>308</v>
      </c>
      <c r="F18" s="83"/>
      <c r="G18" s="83"/>
      <c r="H18" s="85">
        <v>451.15990583985001</v>
      </c>
      <c r="I18" s="85">
        <v>471.87630712190003</v>
      </c>
      <c r="J18" s="85">
        <v>494.43514127855002</v>
      </c>
      <c r="K18" s="85">
        <v>538.70599835354983</v>
      </c>
      <c r="L18" s="85">
        <v>434.6338750563001</v>
      </c>
      <c r="M18" s="85">
        <v>527.89619288729989</v>
      </c>
      <c r="N18" s="85">
        <v>554.98466879149987</v>
      </c>
      <c r="O18" s="85">
        <v>527.36610534814963</v>
      </c>
      <c r="P18" s="85">
        <v>413.27177100289975</v>
      </c>
      <c r="Q18" s="85">
        <v>460.31465370824986</v>
      </c>
      <c r="R18" s="85">
        <v>515.00387361439982</v>
      </c>
      <c r="S18" s="85">
        <v>488.62809733649976</v>
      </c>
      <c r="T18" s="83"/>
      <c r="U18" s="83"/>
      <c r="V18" s="85">
        <v>2045.7424320135001</v>
      </c>
      <c r="W18" s="85">
        <f>SUM($I18:I18)</f>
        <v>471.87630712190003</v>
      </c>
      <c r="X18" s="85">
        <f>SUM($I18:J18)</f>
        <v>966.31144840044999</v>
      </c>
      <c r="Y18" s="85">
        <f>SUM($I18:K18)</f>
        <v>1505.0174467539998</v>
      </c>
      <c r="Z18" s="85">
        <f>SUM($I18:L18)</f>
        <v>1939.6513218103</v>
      </c>
      <c r="AA18" s="85">
        <f>SUM($M18:M18)</f>
        <v>527.89619288729989</v>
      </c>
      <c r="AB18" s="85">
        <f>SUM($M18:N18)</f>
        <v>1082.8808616787996</v>
      </c>
      <c r="AC18" s="85">
        <f>SUM($M18:O18)</f>
        <v>1610.2469670269493</v>
      </c>
      <c r="AD18" s="85">
        <f>SUM($M18:P18)</f>
        <v>2023.5187380298489</v>
      </c>
      <c r="AE18" s="85">
        <f>SUM($Q18:Q18)</f>
        <v>460.31465370824986</v>
      </c>
      <c r="AF18" s="85">
        <f>SUM($Q18:R18)</f>
        <v>975.31852732264974</v>
      </c>
      <c r="AG18" s="85">
        <f>SUM($Q18:S18)</f>
        <v>1463.9466246591496</v>
      </c>
      <c r="AH18" s="83"/>
    </row>
    <row r="19" spans="1:34" s="64" customFormat="1" ht="12" customHeight="1" outlineLevel="2" x14ac:dyDescent="0.25">
      <c r="A19" s="83"/>
      <c r="B19" s="83"/>
      <c r="C19" s="83"/>
      <c r="D19" s="101" t="s">
        <v>256</v>
      </c>
      <c r="E19" s="85" t="s">
        <v>308</v>
      </c>
      <c r="F19" s="83"/>
      <c r="G19" s="83"/>
      <c r="H19" s="85">
        <v>229.37747026235002</v>
      </c>
      <c r="I19" s="85">
        <v>236.02762255679991</v>
      </c>
      <c r="J19" s="85">
        <v>225.02068302969988</v>
      </c>
      <c r="K19" s="85">
        <v>297.07447978589971</v>
      </c>
      <c r="L19" s="85">
        <v>217.89104848484982</v>
      </c>
      <c r="M19" s="85">
        <v>193.81071507239989</v>
      </c>
      <c r="N19" s="85">
        <v>266.77813459764968</v>
      </c>
      <c r="O19" s="85">
        <v>263.84146829129963</v>
      </c>
      <c r="P19" s="85">
        <v>254.67700486994971</v>
      </c>
      <c r="Q19" s="85">
        <v>255.59495451209983</v>
      </c>
      <c r="R19" s="85">
        <v>300.24211670889991</v>
      </c>
      <c r="S19" s="85">
        <v>358.15119570779984</v>
      </c>
      <c r="T19" s="83"/>
      <c r="U19" s="83"/>
      <c r="V19" s="85">
        <v>918.45449236135005</v>
      </c>
      <c r="W19" s="85">
        <f>SUM($I19:I19)</f>
        <v>236.02762255679991</v>
      </c>
      <c r="X19" s="85">
        <f>SUM($I19:J19)</f>
        <v>461.04830558649979</v>
      </c>
      <c r="Y19" s="85">
        <f>SUM($I19:K19)</f>
        <v>758.12278537239945</v>
      </c>
      <c r="Z19" s="85">
        <f>SUM($I19:L19)</f>
        <v>976.01383385724921</v>
      </c>
      <c r="AA19" s="85">
        <f>SUM($M19:M19)</f>
        <v>193.81071507239989</v>
      </c>
      <c r="AB19" s="85">
        <f>SUM($M19:N19)</f>
        <v>460.58884967004957</v>
      </c>
      <c r="AC19" s="85">
        <f>SUM($M19:O19)</f>
        <v>724.43031796134915</v>
      </c>
      <c r="AD19" s="85">
        <f>SUM($M19:P19)</f>
        <v>979.10732283129892</v>
      </c>
      <c r="AE19" s="85">
        <f>SUM($Q19:Q19)</f>
        <v>255.59495451209983</v>
      </c>
      <c r="AF19" s="85">
        <f>SUM($Q19:R19)</f>
        <v>555.83707122099975</v>
      </c>
      <c r="AG19" s="85">
        <f>SUM($Q19:S19)</f>
        <v>913.98826692879959</v>
      </c>
      <c r="AH19" s="83"/>
    </row>
    <row r="20" spans="1:34" s="64" customFormat="1" ht="12" customHeight="1" outlineLevel="2" x14ac:dyDescent="0.25">
      <c r="A20" s="83"/>
      <c r="B20" s="83"/>
      <c r="C20" s="83"/>
      <c r="D20" s="101" t="s">
        <v>257</v>
      </c>
      <c r="E20" s="85" t="s">
        <v>308</v>
      </c>
      <c r="F20" s="83"/>
      <c r="G20" s="83"/>
      <c r="H20" s="85">
        <v>132.60675000000003</v>
      </c>
      <c r="I20" s="85">
        <v>88.69156000000001</v>
      </c>
      <c r="J20" s="85">
        <v>91.007969999999872</v>
      </c>
      <c r="K20" s="85">
        <v>111.40560999999975</v>
      </c>
      <c r="L20" s="85">
        <v>83.84460499999993</v>
      </c>
      <c r="M20" s="85">
        <v>91.270189999999843</v>
      </c>
      <c r="N20" s="85">
        <v>118.73580199999979</v>
      </c>
      <c r="O20" s="85">
        <v>137.91984699999989</v>
      </c>
      <c r="P20" s="85">
        <v>111.516029</v>
      </c>
      <c r="Q20" s="85">
        <v>74.784224000000066</v>
      </c>
      <c r="R20" s="85">
        <v>102.17222999999993</v>
      </c>
      <c r="S20" s="85">
        <v>132.58834999999999</v>
      </c>
      <c r="T20" s="83"/>
      <c r="U20" s="83"/>
      <c r="V20" s="85">
        <v>513.93588</v>
      </c>
      <c r="W20" s="85">
        <f>SUM($I20:I20)</f>
        <v>88.69156000000001</v>
      </c>
      <c r="X20" s="85">
        <f>SUM($I20:J20)</f>
        <v>179.69952999999987</v>
      </c>
      <c r="Y20" s="85">
        <f>SUM($I20:K20)</f>
        <v>291.10513999999961</v>
      </c>
      <c r="Z20" s="85">
        <f>SUM($I20:L20)</f>
        <v>374.94974499999955</v>
      </c>
      <c r="AA20" s="85">
        <f>SUM($M20:M20)</f>
        <v>91.270189999999843</v>
      </c>
      <c r="AB20" s="85">
        <f>SUM($M20:N20)</f>
        <v>210.00599199999965</v>
      </c>
      <c r="AC20" s="85">
        <f>SUM($M20:O20)</f>
        <v>347.92583899999954</v>
      </c>
      <c r="AD20" s="85">
        <f>SUM($M20:P20)</f>
        <v>459.44186799999954</v>
      </c>
      <c r="AE20" s="85">
        <f>SUM($Q20:Q20)</f>
        <v>74.784224000000066</v>
      </c>
      <c r="AF20" s="85">
        <f>SUM($Q20:R20)</f>
        <v>176.95645400000001</v>
      </c>
      <c r="AG20" s="85">
        <f>SUM($Q20:S20)</f>
        <v>309.544804</v>
      </c>
      <c r="AH20" s="83"/>
    </row>
    <row r="21" spans="1:34" s="64" customFormat="1" ht="12" customHeight="1" outlineLevel="2" x14ac:dyDescent="0.25">
      <c r="A21" s="83"/>
      <c r="B21" s="83"/>
      <c r="C21" s="83"/>
      <c r="D21" s="101" t="s">
        <v>258</v>
      </c>
      <c r="E21" s="85" t="s">
        <v>308</v>
      </c>
      <c r="F21" s="83"/>
      <c r="G21" s="83"/>
      <c r="H21" s="85">
        <v>44.355240000000002</v>
      </c>
      <c r="I21" s="85">
        <v>54.146259999999998</v>
      </c>
      <c r="J21" s="85">
        <v>71.266759999999991</v>
      </c>
      <c r="K21" s="85">
        <v>66.923980000000014</v>
      </c>
      <c r="L21" s="85">
        <v>63.644349999999967</v>
      </c>
      <c r="M21" s="85">
        <v>58.07859000000002</v>
      </c>
      <c r="N21" s="85">
        <v>73.250149999999991</v>
      </c>
      <c r="O21" s="85">
        <v>79.227289999999982</v>
      </c>
      <c r="P21" s="85">
        <v>74.717159999999964</v>
      </c>
      <c r="Q21" s="85">
        <v>81.798109999999994</v>
      </c>
      <c r="R21" s="85">
        <v>87.239362</v>
      </c>
      <c r="S21" s="85">
        <v>61.973980000000012</v>
      </c>
      <c r="T21" s="83"/>
      <c r="U21" s="83"/>
      <c r="V21" s="85">
        <v>233.1842</v>
      </c>
      <c r="W21" s="85">
        <f>SUM($I21:I21)</f>
        <v>54.146259999999998</v>
      </c>
      <c r="X21" s="85">
        <f>SUM($I21:J21)</f>
        <v>125.41301999999999</v>
      </c>
      <c r="Y21" s="85">
        <f>SUM($I21:K21)</f>
        <v>192.33699999999999</v>
      </c>
      <c r="Z21" s="85">
        <f>SUM($I21:L21)</f>
        <v>255.98134999999996</v>
      </c>
      <c r="AA21" s="85">
        <f>SUM($M21:M21)</f>
        <v>58.07859000000002</v>
      </c>
      <c r="AB21" s="85">
        <f>SUM($M21:N21)</f>
        <v>131.32874000000001</v>
      </c>
      <c r="AC21" s="85">
        <f>SUM($M21:O21)</f>
        <v>210.55602999999999</v>
      </c>
      <c r="AD21" s="85">
        <f>SUM($M21:P21)</f>
        <v>285.27318999999994</v>
      </c>
      <c r="AE21" s="85">
        <f>SUM($Q21:Q21)</f>
        <v>81.798109999999994</v>
      </c>
      <c r="AF21" s="85">
        <f>SUM($Q21:R21)</f>
        <v>169.03747199999998</v>
      </c>
      <c r="AG21" s="85">
        <f>SUM($Q21:S21)</f>
        <v>231.01145199999999</v>
      </c>
      <c r="AH21" s="83"/>
    </row>
    <row r="22" spans="1:34" s="64" customFormat="1" ht="12" customHeight="1" outlineLevel="2" x14ac:dyDescent="0.25">
      <c r="A22" s="83"/>
      <c r="B22" s="83"/>
      <c r="C22" s="83"/>
      <c r="D22" s="101" t="s">
        <v>259</v>
      </c>
      <c r="E22" s="85" t="s">
        <v>308</v>
      </c>
      <c r="F22" s="83"/>
      <c r="G22" s="83"/>
      <c r="H22" s="85">
        <v>65.882469000000015</v>
      </c>
      <c r="I22" s="85">
        <v>63.579646000000011</v>
      </c>
      <c r="J22" s="85">
        <v>70.779348999999996</v>
      </c>
      <c r="K22" s="85">
        <v>68.539821000000003</v>
      </c>
      <c r="L22" s="85">
        <v>73.699784999999991</v>
      </c>
      <c r="M22" s="85">
        <v>72.174976000000001</v>
      </c>
      <c r="N22" s="85">
        <v>63.817225000000001</v>
      </c>
      <c r="O22" s="85">
        <v>55.379571000000006</v>
      </c>
      <c r="P22" s="85">
        <v>53.634738999999996</v>
      </c>
      <c r="Q22" s="85">
        <v>55.993673000000001</v>
      </c>
      <c r="R22" s="85">
        <v>66.469459000000001</v>
      </c>
      <c r="S22" s="85">
        <v>63.270032000000015</v>
      </c>
      <c r="T22" s="83"/>
      <c r="U22" s="83"/>
      <c r="V22" s="85">
        <v>258.79331399999995</v>
      </c>
      <c r="W22" s="85">
        <f>SUM($I22:I22)</f>
        <v>63.579646000000011</v>
      </c>
      <c r="X22" s="85">
        <f>SUM($I22:J22)</f>
        <v>134.35899499999999</v>
      </c>
      <c r="Y22" s="85">
        <f>SUM($I22:K22)</f>
        <v>202.89881600000001</v>
      </c>
      <c r="Z22" s="85">
        <f>SUM($I22:L22)</f>
        <v>276.59860100000003</v>
      </c>
      <c r="AA22" s="85">
        <f>SUM($M22:M22)</f>
        <v>72.174976000000001</v>
      </c>
      <c r="AB22" s="85">
        <f>SUM($M22:N22)</f>
        <v>135.99220099999999</v>
      </c>
      <c r="AC22" s="85">
        <f>SUM($M22:O22)</f>
        <v>191.37177199999999</v>
      </c>
      <c r="AD22" s="85">
        <f>SUM($M22:P22)</f>
        <v>245.00651099999999</v>
      </c>
      <c r="AE22" s="85">
        <f>SUM($Q22:Q22)</f>
        <v>55.993673000000001</v>
      </c>
      <c r="AF22" s="85">
        <f>SUM($Q22:R22)</f>
        <v>122.463132</v>
      </c>
      <c r="AG22" s="85">
        <f>SUM($Q22:S22)</f>
        <v>185.73316400000002</v>
      </c>
      <c r="AH22" s="83"/>
    </row>
    <row r="23" spans="1:34" outlineLevel="1" x14ac:dyDescent="0.25">
      <c r="B23" s="82"/>
      <c r="C23" s="82"/>
      <c r="D23" s="84" t="s">
        <v>273</v>
      </c>
      <c r="E23" s="88" t="s">
        <v>308</v>
      </c>
      <c r="F23" s="82"/>
      <c r="G23" s="82"/>
      <c r="H23" s="88">
        <f t="shared" ref="H23:S23" si="3">SUM(H24:H25)</f>
        <v>570.16889500000002</v>
      </c>
      <c r="I23" s="88">
        <f t="shared" si="3"/>
        <v>515.95310899999993</v>
      </c>
      <c r="J23" s="88">
        <f t="shared" si="3"/>
        <v>602.87512099999992</v>
      </c>
      <c r="K23" s="88">
        <f t="shared" si="3"/>
        <v>593.57805299999995</v>
      </c>
      <c r="L23" s="88">
        <f t="shared" si="3"/>
        <v>376.57878299999993</v>
      </c>
      <c r="M23" s="88">
        <f t="shared" si="3"/>
        <v>515.877701</v>
      </c>
      <c r="N23" s="88">
        <f t="shared" si="3"/>
        <v>466.45878399999987</v>
      </c>
      <c r="O23" s="88">
        <f t="shared" si="3"/>
        <v>675.94865099999993</v>
      </c>
      <c r="P23" s="88">
        <f t="shared" si="3"/>
        <v>537.0741780000003</v>
      </c>
      <c r="Q23" s="88">
        <f t="shared" si="3"/>
        <v>413.19366200000042</v>
      </c>
      <c r="R23" s="88">
        <f t="shared" si="3"/>
        <v>709.56630100000007</v>
      </c>
      <c r="S23" s="88">
        <f t="shared" si="3"/>
        <v>588.56552229500016</v>
      </c>
      <c r="T23" s="84"/>
      <c r="U23" s="84"/>
      <c r="V23" s="88">
        <v>2335.7596050000002</v>
      </c>
      <c r="W23" s="88">
        <f>SUM($I23:I23)</f>
        <v>515.95310899999993</v>
      </c>
      <c r="X23" s="88">
        <f>SUM($I23:J23)</f>
        <v>1118.8282299999998</v>
      </c>
      <c r="Y23" s="88">
        <f>SUM($I23:K23)</f>
        <v>1712.4062829999998</v>
      </c>
      <c r="Z23" s="88">
        <f>SUM($I23:L23)</f>
        <v>2088.9850659999997</v>
      </c>
      <c r="AA23" s="88">
        <f>SUM($M23:M23)</f>
        <v>515.877701</v>
      </c>
      <c r="AB23" s="88">
        <f>SUM($M23:N23)</f>
        <v>982.33648499999981</v>
      </c>
      <c r="AC23" s="88">
        <f>SUM($M23:O23)</f>
        <v>1658.2851359999997</v>
      </c>
      <c r="AD23" s="88">
        <f>SUM($M23:P23)</f>
        <v>2195.3593140000003</v>
      </c>
      <c r="AE23" s="88">
        <f>SUM($Q23:Q23)</f>
        <v>413.19366200000042</v>
      </c>
      <c r="AF23" s="88">
        <f>SUM($Q23:R23)</f>
        <v>1122.7599630000004</v>
      </c>
      <c r="AG23" s="88">
        <f>SUM($Q23:S23)</f>
        <v>1711.3254852950006</v>
      </c>
    </row>
    <row r="24" spans="1:34" s="64" customFormat="1" ht="12" customHeight="1" outlineLevel="2" x14ac:dyDescent="0.25">
      <c r="A24" s="83"/>
      <c r="B24" s="83"/>
      <c r="C24" s="83"/>
      <c r="D24" s="101" t="s">
        <v>273</v>
      </c>
      <c r="E24" s="85" t="s">
        <v>308</v>
      </c>
      <c r="F24" s="83"/>
      <c r="G24" s="83"/>
      <c r="H24" s="85">
        <v>487.42989500000004</v>
      </c>
      <c r="I24" s="85">
        <v>441.168409</v>
      </c>
      <c r="J24" s="85">
        <v>539.00172099999997</v>
      </c>
      <c r="K24" s="85">
        <v>520.65130299999998</v>
      </c>
      <c r="L24" s="85">
        <v>316.82415299999997</v>
      </c>
      <c r="M24" s="85">
        <v>455.69752100000011</v>
      </c>
      <c r="N24" s="85">
        <v>401.13261399999993</v>
      </c>
      <c r="O24" s="85">
        <v>606.65010100000006</v>
      </c>
      <c r="P24" s="85">
        <v>472.37128800000033</v>
      </c>
      <c r="Q24" s="85">
        <v>354.68254200000047</v>
      </c>
      <c r="R24" s="85">
        <v>637.90848100000017</v>
      </c>
      <c r="S24" s="85">
        <v>513.6386422950003</v>
      </c>
      <c r="T24" s="83"/>
      <c r="U24" s="83"/>
      <c r="V24" s="85">
        <v>2004.4956350000002</v>
      </c>
      <c r="W24" s="85">
        <f>SUM($I24:I24)</f>
        <v>441.168409</v>
      </c>
      <c r="X24" s="85">
        <f>SUM($I24:J24)</f>
        <v>980.17012999999997</v>
      </c>
      <c r="Y24" s="85">
        <f>SUM($I24:K24)</f>
        <v>1500.8214330000001</v>
      </c>
      <c r="Z24" s="85">
        <f>SUM($I24:L24)</f>
        <v>1817.6455860000001</v>
      </c>
      <c r="AA24" s="85">
        <f>SUM($M24:M24)</f>
        <v>455.69752100000011</v>
      </c>
      <c r="AB24" s="85">
        <f>SUM($M24:N24)</f>
        <v>856.83013500000004</v>
      </c>
      <c r="AC24" s="85">
        <f>SUM($M24:O24)</f>
        <v>1463.4802360000001</v>
      </c>
      <c r="AD24" s="85">
        <f>SUM($M24:P24)</f>
        <v>1935.8515240000004</v>
      </c>
      <c r="AE24" s="85">
        <f>SUM($Q24:Q24)</f>
        <v>354.68254200000047</v>
      </c>
      <c r="AF24" s="85">
        <f>SUM($Q24:R24)</f>
        <v>992.59102300000063</v>
      </c>
      <c r="AG24" s="85">
        <f>SUM($Q24:S24)</f>
        <v>1506.2296652950008</v>
      </c>
      <c r="AH24" s="83"/>
    </row>
    <row r="25" spans="1:34" s="64" customFormat="1" ht="12" customHeight="1" outlineLevel="2" x14ac:dyDescent="0.25">
      <c r="A25" s="83"/>
      <c r="B25" s="83"/>
      <c r="C25" s="83"/>
      <c r="D25" s="101" t="s">
        <v>264</v>
      </c>
      <c r="E25" s="85" t="s">
        <v>308</v>
      </c>
      <c r="F25" s="83"/>
      <c r="G25" s="83"/>
      <c r="H25" s="85">
        <v>82.739000000000004</v>
      </c>
      <c r="I25" s="85">
        <v>74.784699999999901</v>
      </c>
      <c r="J25" s="85">
        <v>63.873399999999933</v>
      </c>
      <c r="K25" s="85">
        <v>72.926749999999927</v>
      </c>
      <c r="L25" s="85">
        <v>59.754629999999935</v>
      </c>
      <c r="M25" s="85">
        <v>60.180179999999936</v>
      </c>
      <c r="N25" s="85">
        <v>65.326169999999948</v>
      </c>
      <c r="O25" s="85">
        <v>69.298549999999906</v>
      </c>
      <c r="P25" s="85">
        <v>64.70288999999994</v>
      </c>
      <c r="Q25" s="85">
        <v>58.511119999999949</v>
      </c>
      <c r="R25" s="85">
        <v>71.65781999999993</v>
      </c>
      <c r="S25" s="85">
        <v>74.926879999999926</v>
      </c>
      <c r="T25" s="83"/>
      <c r="U25" s="83"/>
      <c r="V25" s="85">
        <v>331.26396999999974</v>
      </c>
      <c r="W25" s="85">
        <f>SUM($I25:I25)</f>
        <v>74.784699999999901</v>
      </c>
      <c r="X25" s="85">
        <f>SUM($I25:J25)</f>
        <v>138.65809999999982</v>
      </c>
      <c r="Y25" s="85">
        <f>SUM($I25:K25)</f>
        <v>211.58484999999973</v>
      </c>
      <c r="Z25" s="85">
        <f>SUM($I25:L25)</f>
        <v>271.33947999999964</v>
      </c>
      <c r="AA25" s="85">
        <f>SUM($M25:M25)</f>
        <v>60.180179999999936</v>
      </c>
      <c r="AB25" s="85">
        <f>SUM($M25:N25)</f>
        <v>125.50634999999988</v>
      </c>
      <c r="AC25" s="85">
        <f>SUM($M25:O25)</f>
        <v>194.8048999999998</v>
      </c>
      <c r="AD25" s="85">
        <f>SUM($M25:P25)</f>
        <v>259.50778999999977</v>
      </c>
      <c r="AE25" s="85">
        <f>SUM($Q25:Q25)</f>
        <v>58.511119999999949</v>
      </c>
      <c r="AF25" s="85">
        <f>SUM($Q25:R25)</f>
        <v>130.16893999999988</v>
      </c>
      <c r="AG25" s="85">
        <f>SUM($Q25:S25)</f>
        <v>205.0958199999998</v>
      </c>
      <c r="AH25" s="83"/>
    </row>
    <row r="26" spans="1:34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</row>
    <row r="27" spans="1:34" s="64" customFormat="1" ht="12" customHeight="1" outlineLevel="1" x14ac:dyDescent="0.25">
      <c r="A27" s="83"/>
      <c r="B27" s="83"/>
      <c r="C27" s="83"/>
      <c r="D27" s="86" t="s">
        <v>297</v>
      </c>
      <c r="E27" s="83"/>
      <c r="F27" s="83"/>
      <c r="G27" s="83"/>
      <c r="H27" s="87">
        <f>H16+H18+H19+H20+H21+H22+H25</f>
        <v>1112.0418351022001</v>
      </c>
      <c r="I27" s="87">
        <f t="shared" ref="I27:S27" si="4">I16+I18+I19+I20+I21+I22+I25</f>
        <v>1097.6762466786997</v>
      </c>
      <c r="J27" s="87">
        <f t="shared" si="4"/>
        <v>1137.3581893082496</v>
      </c>
      <c r="K27" s="87">
        <f t="shared" si="4"/>
        <v>1249.8448411394493</v>
      </c>
      <c r="L27" s="87">
        <f t="shared" si="4"/>
        <v>1044.6627575411496</v>
      </c>
      <c r="M27" s="87">
        <f t="shared" si="4"/>
        <v>1124.7119709596996</v>
      </c>
      <c r="N27" s="87">
        <f t="shared" si="4"/>
        <v>1284.1139913891495</v>
      </c>
      <c r="O27" s="87">
        <f t="shared" si="4"/>
        <v>1229.8977946394491</v>
      </c>
      <c r="P27" s="87">
        <f t="shared" si="4"/>
        <v>1093.9466598728493</v>
      </c>
      <c r="Q27" s="87">
        <f t="shared" si="4"/>
        <v>1121.1455132203494</v>
      </c>
      <c r="R27" s="87">
        <f t="shared" si="4"/>
        <v>1255.0089623232993</v>
      </c>
      <c r="S27" s="87">
        <f t="shared" si="4"/>
        <v>1286.3382102816586</v>
      </c>
      <c r="T27" s="83"/>
      <c r="U27" s="83"/>
      <c r="V27" s="87">
        <f t="shared" ref="V27:AG27" si="5">V16+V18+V19+V20+V21+V22+V25</f>
        <v>4699.6137993748498</v>
      </c>
      <c r="W27" s="87">
        <f t="shared" si="5"/>
        <v>1097.6762466786997</v>
      </c>
      <c r="X27" s="87">
        <f t="shared" si="5"/>
        <v>2235.0344359869491</v>
      </c>
      <c r="Y27" s="87">
        <f t="shared" si="5"/>
        <v>3484.8792771263984</v>
      </c>
      <c r="Z27" s="87">
        <f t="shared" si="5"/>
        <v>4529.5420346675483</v>
      </c>
      <c r="AA27" s="87">
        <f t="shared" si="5"/>
        <v>1124.7119709596996</v>
      </c>
      <c r="AB27" s="87">
        <f t="shared" si="5"/>
        <v>2408.8259623488484</v>
      </c>
      <c r="AC27" s="87">
        <f t="shared" si="5"/>
        <v>3638.7237569882977</v>
      </c>
      <c r="AD27" s="87">
        <f t="shared" si="5"/>
        <v>4732.6704168611468</v>
      </c>
      <c r="AE27" s="87">
        <f t="shared" si="5"/>
        <v>1121.1455132203494</v>
      </c>
      <c r="AF27" s="87">
        <f t="shared" si="5"/>
        <v>2376.1544755436494</v>
      </c>
      <c r="AG27" s="87">
        <f t="shared" si="5"/>
        <v>3662.4926858253084</v>
      </c>
      <c r="AH27" s="83"/>
    </row>
    <row r="28" spans="1:34" s="82" customFormat="1" ht="5.0999999999999996" customHeight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</row>
    <row r="29" spans="1:34" x14ac:dyDescent="0.25">
      <c r="C29" s="78" t="s">
        <v>286</v>
      </c>
      <c r="D29" s="79"/>
      <c r="E29" s="95" t="s">
        <v>308</v>
      </c>
      <c r="F29" s="79"/>
      <c r="G29" s="79"/>
      <c r="H29" s="95">
        <f>SUM(H31:H36)</f>
        <v>3842.5817371974499</v>
      </c>
      <c r="I29" s="95">
        <f t="shared" ref="I29:S29" si="6">SUM(I31:I36)</f>
        <v>3957.7797082556986</v>
      </c>
      <c r="J29" s="95">
        <f t="shared" si="6"/>
        <v>4011.5825390090477</v>
      </c>
      <c r="K29" s="95">
        <f t="shared" si="6"/>
        <v>4122.7592052489026</v>
      </c>
      <c r="L29" s="95">
        <f t="shared" si="6"/>
        <v>3736.8287297702964</v>
      </c>
      <c r="M29" s="95">
        <f t="shared" si="6"/>
        <v>4126.5064750253932</v>
      </c>
      <c r="N29" s="95">
        <f t="shared" si="6"/>
        <v>3943.4345269612968</v>
      </c>
      <c r="O29" s="95">
        <f t="shared" si="6"/>
        <v>4219.9110542919989</v>
      </c>
      <c r="P29" s="95">
        <f t="shared" si="6"/>
        <v>3635.185562977053</v>
      </c>
      <c r="Q29" s="95">
        <f t="shared" si="6"/>
        <v>3674.054396324349</v>
      </c>
      <c r="R29" s="95">
        <f t="shared" si="6"/>
        <v>4195.1828839439504</v>
      </c>
      <c r="S29" s="95">
        <f t="shared" si="6"/>
        <v>4239.9657081427504</v>
      </c>
      <c r="T29" s="78"/>
      <c r="U29" s="78"/>
      <c r="V29" s="95">
        <v>15120.480179068103</v>
      </c>
      <c r="W29" s="95">
        <f>SUM($I29:I29)</f>
        <v>3957.7797082556986</v>
      </c>
      <c r="X29" s="95">
        <f>SUM($I29:J29)</f>
        <v>7969.3622472647457</v>
      </c>
      <c r="Y29" s="95">
        <f>SUM($I29:K29)</f>
        <v>12092.121452513649</v>
      </c>
      <c r="Z29" s="95">
        <f>SUM($I29:L29)</f>
        <v>15828.950182283945</v>
      </c>
      <c r="AA29" s="95">
        <f>SUM($M29:M29)</f>
        <v>4126.5064750253932</v>
      </c>
      <c r="AB29" s="95">
        <f>SUM($M29:N29)</f>
        <v>8069.94100198669</v>
      </c>
      <c r="AC29" s="95">
        <f>SUM($M29:O29)</f>
        <v>12289.852056278689</v>
      </c>
      <c r="AD29" s="95">
        <f>SUM($M29:P29)</f>
        <v>15925.037619255741</v>
      </c>
      <c r="AE29" s="95">
        <f>SUM($Q29:Q29)</f>
        <v>3674.054396324349</v>
      </c>
      <c r="AF29" s="95">
        <f>SUM($Q29:R29)</f>
        <v>7869.2372802682994</v>
      </c>
      <c r="AG29" s="95">
        <f>SUM($Q29:S29)</f>
        <v>12109.202988411049</v>
      </c>
    </row>
    <row r="30" spans="1:34" s="82" customFormat="1" ht="5.0999999999999996" customHeight="1" outlineLevel="1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</row>
    <row r="31" spans="1:34" outlineLevel="1" x14ac:dyDescent="0.25">
      <c r="B31" s="82"/>
      <c r="C31" s="82"/>
      <c r="D31" s="82" t="s">
        <v>284</v>
      </c>
      <c r="E31" s="85" t="s">
        <v>308</v>
      </c>
      <c r="F31" s="82"/>
      <c r="G31" s="82"/>
      <c r="H31" s="85">
        <v>1586.6414460000124</v>
      </c>
      <c r="I31" s="85">
        <v>1409.9978309999919</v>
      </c>
      <c r="J31" s="85">
        <v>1544.5518920000006</v>
      </c>
      <c r="K31" s="85">
        <v>1764.6905909999973</v>
      </c>
      <c r="L31" s="85">
        <v>1413.2641879999999</v>
      </c>
      <c r="M31" s="85">
        <v>1548.2759449999828</v>
      </c>
      <c r="N31" s="85">
        <v>1327.1882029999958</v>
      </c>
      <c r="O31" s="85">
        <v>1714.2039049999962</v>
      </c>
      <c r="P31" s="85">
        <v>1356.9771470000014</v>
      </c>
      <c r="Q31" s="85">
        <v>1008.4176399999994</v>
      </c>
      <c r="R31" s="85">
        <v>1493.3083739999995</v>
      </c>
      <c r="S31" s="85">
        <v>1800.3914950000019</v>
      </c>
      <c r="T31" s="82"/>
      <c r="U31" s="82"/>
      <c r="V31" s="85">
        <v>6563.03121500001</v>
      </c>
      <c r="W31" s="85">
        <f>SUM($I31:I31)</f>
        <v>1409.9978309999919</v>
      </c>
      <c r="X31" s="85">
        <f>SUM($I31:J31)</f>
        <v>2954.5497229999928</v>
      </c>
      <c r="Y31" s="85">
        <f>SUM($I31:K31)</f>
        <v>4719.2403139999897</v>
      </c>
      <c r="Z31" s="85">
        <f>SUM($I31:L31)</f>
        <v>6132.5045019999898</v>
      </c>
      <c r="AA31" s="85">
        <f>SUM($M31:M31)</f>
        <v>1548.2759449999828</v>
      </c>
      <c r="AB31" s="85">
        <f>SUM($M31:N31)</f>
        <v>2875.4641479999786</v>
      </c>
      <c r="AC31" s="85">
        <f>SUM($M31:O31)</f>
        <v>4589.6680529999749</v>
      </c>
      <c r="AD31" s="85">
        <f>SUM($M31:P31)</f>
        <v>5946.6451999999763</v>
      </c>
      <c r="AE31" s="85">
        <f>SUM($Q31:Q31)</f>
        <v>1008.4176399999994</v>
      </c>
      <c r="AF31" s="85">
        <f>SUM($Q31:R31)</f>
        <v>2501.7260139999989</v>
      </c>
      <c r="AG31" s="85">
        <f>SUM($Q31:S31)</f>
        <v>4302.1175090000006</v>
      </c>
    </row>
    <row r="32" spans="1:34" outlineLevel="1" x14ac:dyDescent="0.25">
      <c r="B32" s="82"/>
      <c r="C32" s="82"/>
      <c r="D32" s="82" t="s">
        <v>285</v>
      </c>
      <c r="E32" s="85" t="s">
        <v>308</v>
      </c>
      <c r="F32" s="82"/>
      <c r="G32" s="82"/>
      <c r="H32" s="85">
        <v>755.91868899999633</v>
      </c>
      <c r="I32" s="85">
        <v>809.16021099999602</v>
      </c>
      <c r="J32" s="85">
        <v>1121.7193039999961</v>
      </c>
      <c r="K32" s="85">
        <v>784.95889800000191</v>
      </c>
      <c r="L32" s="85">
        <v>773.30627100000254</v>
      </c>
      <c r="M32" s="85">
        <v>819.26561300000083</v>
      </c>
      <c r="N32" s="85">
        <v>958.19198000000074</v>
      </c>
      <c r="O32" s="85">
        <v>873.21766900000091</v>
      </c>
      <c r="P32" s="85">
        <v>773.62492100000122</v>
      </c>
      <c r="Q32" s="85">
        <v>909.87299499999938</v>
      </c>
      <c r="R32" s="85">
        <v>865.92526899999984</v>
      </c>
      <c r="S32" s="85">
        <v>625.94737499999962</v>
      </c>
      <c r="T32" s="82"/>
      <c r="U32" s="82"/>
      <c r="V32" s="85">
        <v>2872.9972038330006</v>
      </c>
      <c r="W32" s="85">
        <f>SUM($I32:I32)</f>
        <v>809.16021099999602</v>
      </c>
      <c r="X32" s="85">
        <f>SUM($I32:J32)</f>
        <v>1930.8795149999921</v>
      </c>
      <c r="Y32" s="85">
        <f>SUM($I32:K32)</f>
        <v>2715.838412999994</v>
      </c>
      <c r="Z32" s="85">
        <f>SUM($I32:L32)</f>
        <v>3489.1446839999967</v>
      </c>
      <c r="AA32" s="85">
        <f>SUM($M32:M32)</f>
        <v>819.26561300000083</v>
      </c>
      <c r="AB32" s="85">
        <f>SUM($M32:N32)</f>
        <v>1777.4575930000015</v>
      </c>
      <c r="AC32" s="85">
        <f>SUM($M32:O32)</f>
        <v>2650.6752620000025</v>
      </c>
      <c r="AD32" s="85">
        <f>SUM($M32:P32)</f>
        <v>3424.3001830000039</v>
      </c>
      <c r="AE32" s="85">
        <f>SUM($Q32:Q32)</f>
        <v>909.87299499999938</v>
      </c>
      <c r="AF32" s="85">
        <f>SUM($Q32:R32)</f>
        <v>1775.7982639999991</v>
      </c>
      <c r="AG32" s="85">
        <f>SUM($Q32:S32)</f>
        <v>2401.7456389999988</v>
      </c>
    </row>
    <row r="33" spans="1:34" outlineLevel="1" x14ac:dyDescent="0.25">
      <c r="B33" s="82"/>
      <c r="C33" s="82"/>
      <c r="D33" s="82" t="s">
        <v>287</v>
      </c>
      <c r="E33" s="85" t="s">
        <v>308</v>
      </c>
      <c r="F33" s="82"/>
      <c r="G33" s="82"/>
      <c r="H33" s="85">
        <v>308.09595499999966</v>
      </c>
      <c r="I33" s="85">
        <v>322.89560199999966</v>
      </c>
      <c r="J33" s="85">
        <v>403.85674299999982</v>
      </c>
      <c r="K33" s="85">
        <v>339.58323300000018</v>
      </c>
      <c r="L33" s="85">
        <v>336.38480299999992</v>
      </c>
      <c r="M33" s="85">
        <v>396.01864</v>
      </c>
      <c r="N33" s="85">
        <v>398.05982899999981</v>
      </c>
      <c r="O33" s="85">
        <v>321.06012200000004</v>
      </c>
      <c r="P33" s="85">
        <v>468.14107199999978</v>
      </c>
      <c r="Q33" s="85">
        <v>703.91337600000043</v>
      </c>
      <c r="R33" s="85">
        <v>571.45217800000034</v>
      </c>
      <c r="S33" s="85">
        <v>494.1356999999997</v>
      </c>
      <c r="T33" s="82"/>
      <c r="U33" s="82"/>
      <c r="V33" s="85">
        <v>1007.08970397489</v>
      </c>
      <c r="W33" s="85">
        <f>SUM($I33:I33)</f>
        <v>322.89560199999966</v>
      </c>
      <c r="X33" s="85">
        <f>SUM($I33:J33)</f>
        <v>726.75234499999942</v>
      </c>
      <c r="Y33" s="85">
        <f>SUM($I33:K33)</f>
        <v>1066.3355779999997</v>
      </c>
      <c r="Z33" s="85">
        <f>SUM($I33:L33)</f>
        <v>1402.7203809999996</v>
      </c>
      <c r="AA33" s="85">
        <f>SUM($M33:M33)</f>
        <v>396.01864</v>
      </c>
      <c r="AB33" s="85">
        <f>SUM($M33:N33)</f>
        <v>794.07846899999981</v>
      </c>
      <c r="AC33" s="85">
        <f>SUM($M33:O33)</f>
        <v>1115.1385909999999</v>
      </c>
      <c r="AD33" s="85">
        <f>SUM($M33:P33)</f>
        <v>1583.2796629999998</v>
      </c>
      <c r="AE33" s="85">
        <f>SUM($Q33:Q33)</f>
        <v>703.91337600000043</v>
      </c>
      <c r="AF33" s="85">
        <f>SUM($Q33:R33)</f>
        <v>1275.3655540000009</v>
      </c>
      <c r="AG33" s="85">
        <f>SUM($Q33:S33)</f>
        <v>1769.5012540000007</v>
      </c>
    </row>
    <row r="34" spans="1:34" outlineLevel="1" x14ac:dyDescent="0.25">
      <c r="B34" s="82"/>
      <c r="C34" s="82"/>
      <c r="D34" s="82" t="s">
        <v>288</v>
      </c>
      <c r="E34" s="85" t="s">
        <v>308</v>
      </c>
      <c r="F34" s="82"/>
      <c r="G34" s="82"/>
      <c r="H34" s="85">
        <v>697.74180819745027</v>
      </c>
      <c r="I34" s="85">
        <v>529.98554425570012</v>
      </c>
      <c r="J34" s="85">
        <v>616.64845400905028</v>
      </c>
      <c r="K34" s="85">
        <v>769.39375324890011</v>
      </c>
      <c r="L34" s="85">
        <v>454.35716177030008</v>
      </c>
      <c r="M34" s="85">
        <v>602.97158002540004</v>
      </c>
      <c r="N34" s="85">
        <v>622.17444196129998</v>
      </c>
      <c r="O34" s="85">
        <v>567.07467529200005</v>
      </c>
      <c r="P34" s="85">
        <v>455.77559597704999</v>
      </c>
      <c r="Q34" s="85">
        <v>644.58025969434993</v>
      </c>
      <c r="R34" s="85">
        <v>648.64988694394992</v>
      </c>
      <c r="S34" s="85">
        <v>776.03061614274952</v>
      </c>
      <c r="T34" s="82"/>
      <c r="U34" s="82"/>
      <c r="V34" s="85">
        <v>2786.7451803974623</v>
      </c>
      <c r="W34" s="85">
        <f>SUM($I34:I34)</f>
        <v>529.98554425570012</v>
      </c>
      <c r="X34" s="85">
        <f>SUM($I34:J34)</f>
        <v>1146.6339982647505</v>
      </c>
      <c r="Y34" s="85">
        <f>SUM($I34:K34)</f>
        <v>1916.0277515136506</v>
      </c>
      <c r="Z34" s="85">
        <f>SUM($I34:L34)</f>
        <v>2370.3849132839505</v>
      </c>
      <c r="AA34" s="85">
        <f>SUM($M34:M34)</f>
        <v>602.97158002540004</v>
      </c>
      <c r="AB34" s="85">
        <f>SUM($M34:N34)</f>
        <v>1225.1460219866999</v>
      </c>
      <c r="AC34" s="85">
        <f>SUM($M34:O34)</f>
        <v>1792.2206972786998</v>
      </c>
      <c r="AD34" s="85">
        <f>SUM($M34:P34)</f>
        <v>2247.9962932557501</v>
      </c>
      <c r="AE34" s="85">
        <f>SUM($Q34:Q34)</f>
        <v>644.58025969434993</v>
      </c>
      <c r="AF34" s="85">
        <f>SUM($Q34:R34)</f>
        <v>1293.2301466382999</v>
      </c>
      <c r="AG34" s="85">
        <f>SUM($Q34:S34)</f>
        <v>2069.2607627810494</v>
      </c>
    </row>
    <row r="35" spans="1:34" outlineLevel="1" x14ac:dyDescent="0.25">
      <c r="B35" s="82"/>
      <c r="C35" s="82"/>
      <c r="D35" s="82" t="s">
        <v>289</v>
      </c>
      <c r="E35" s="85" t="s">
        <v>308</v>
      </c>
      <c r="F35" s="82"/>
      <c r="G35" s="82"/>
      <c r="H35" s="85">
        <v>66.732441000000136</v>
      </c>
      <c r="I35" s="85">
        <v>331.23575800000219</v>
      </c>
      <c r="J35" s="85">
        <v>23.265340000000077</v>
      </c>
      <c r="K35" s="85">
        <v>61.063819999999907</v>
      </c>
      <c r="L35" s="85">
        <v>209.61223599999997</v>
      </c>
      <c r="M35" s="85">
        <v>155.30407899999909</v>
      </c>
      <c r="N35" s="85">
        <v>199.77697100000344</v>
      </c>
      <c r="O35" s="85">
        <v>151.64205000000004</v>
      </c>
      <c r="P35" s="85">
        <v>115.2086840000029</v>
      </c>
      <c r="Q35" s="85">
        <v>45.209796000001916</v>
      </c>
      <c r="R35" s="85">
        <v>309.2835170000003</v>
      </c>
      <c r="S35" s="85">
        <v>15.424111000001176</v>
      </c>
      <c r="T35" s="82"/>
      <c r="U35" s="82"/>
      <c r="V35" s="85">
        <v>456.49857051756862</v>
      </c>
      <c r="W35" s="85">
        <f>SUM($I35:I35)</f>
        <v>331.23575800000219</v>
      </c>
      <c r="X35" s="85">
        <f>SUM($I35:J35)</f>
        <v>354.50109800000229</v>
      </c>
      <c r="Y35" s="85">
        <f>SUM($I35:K35)</f>
        <v>415.56491800000219</v>
      </c>
      <c r="Z35" s="85">
        <f>SUM($I35:L35)</f>
        <v>625.17715400000213</v>
      </c>
      <c r="AA35" s="85">
        <f>SUM($M35:M35)</f>
        <v>155.30407899999909</v>
      </c>
      <c r="AB35" s="85">
        <f>SUM($M35:N35)</f>
        <v>355.08105000000251</v>
      </c>
      <c r="AC35" s="85">
        <f>SUM($M35:O35)</f>
        <v>506.72310000000255</v>
      </c>
      <c r="AD35" s="85">
        <f>SUM($M35:P35)</f>
        <v>621.93178400000545</v>
      </c>
      <c r="AE35" s="85">
        <f>SUM($Q35:Q35)</f>
        <v>45.209796000001916</v>
      </c>
      <c r="AF35" s="85">
        <f>SUM($Q35:R35)</f>
        <v>354.49331300000222</v>
      </c>
      <c r="AG35" s="85">
        <f>SUM($Q35:S35)</f>
        <v>369.91742400000339</v>
      </c>
    </row>
    <row r="36" spans="1:34" outlineLevel="1" x14ac:dyDescent="0.25">
      <c r="B36" s="82"/>
      <c r="C36" s="82"/>
      <c r="D36" s="82" t="s">
        <v>279</v>
      </c>
      <c r="E36" s="85" t="s">
        <v>308</v>
      </c>
      <c r="F36" s="82"/>
      <c r="G36" s="82"/>
      <c r="H36" s="85">
        <v>427.45139799999106</v>
      </c>
      <c r="I36" s="85">
        <v>554.50476200000867</v>
      </c>
      <c r="J36" s="85">
        <v>301.54080600000066</v>
      </c>
      <c r="K36" s="85">
        <v>403.06891000000286</v>
      </c>
      <c r="L36" s="85">
        <v>549.90406999999414</v>
      </c>
      <c r="M36" s="85">
        <v>604.67061800001056</v>
      </c>
      <c r="N36" s="85">
        <v>438.04310199999702</v>
      </c>
      <c r="O36" s="85">
        <v>592.71263300000226</v>
      </c>
      <c r="P36" s="85">
        <v>465.45814299999762</v>
      </c>
      <c r="Q36" s="85">
        <v>362.0603296299978</v>
      </c>
      <c r="R36" s="85">
        <v>306.56365899999992</v>
      </c>
      <c r="S36" s="85">
        <v>528.036410999998</v>
      </c>
      <c r="T36" s="82"/>
      <c r="U36" s="82"/>
      <c r="V36" s="85">
        <v>1434.11830534517</v>
      </c>
      <c r="W36" s="85">
        <f>SUM($I36:I36)</f>
        <v>554.50476200000867</v>
      </c>
      <c r="X36" s="85">
        <f>SUM($I36:J36)</f>
        <v>856.04556800000933</v>
      </c>
      <c r="Y36" s="85">
        <f>SUM($I36:K36)</f>
        <v>1259.1144780000122</v>
      </c>
      <c r="Z36" s="85">
        <f>SUM($I36:L36)</f>
        <v>1809.0185480000064</v>
      </c>
      <c r="AA36" s="85">
        <f>SUM($M36:M36)</f>
        <v>604.67061800001056</v>
      </c>
      <c r="AB36" s="85">
        <f>SUM($M36:N36)</f>
        <v>1042.7137200000075</v>
      </c>
      <c r="AC36" s="85">
        <f>SUM($M36:O36)</f>
        <v>1635.4263530000098</v>
      </c>
      <c r="AD36" s="85">
        <f>SUM($M36:P36)</f>
        <v>2100.8844960000074</v>
      </c>
      <c r="AE36" s="85">
        <f>SUM($Q36:Q36)</f>
        <v>362.0603296299978</v>
      </c>
      <c r="AF36" s="85">
        <f>SUM($Q36:R36)</f>
        <v>668.62398862999771</v>
      </c>
      <c r="AG36" s="85">
        <f>SUM($Q36:S36)</f>
        <v>1196.6603996299957</v>
      </c>
    </row>
    <row r="37" spans="1:34" s="82" customFormat="1" ht="5.0999999999999996" customHeight="1" x14ac:dyDescent="0.2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</row>
    <row r="38" spans="1:34" x14ac:dyDescent="0.25">
      <c r="C38" s="80" t="s">
        <v>291</v>
      </c>
      <c r="D38" s="81"/>
      <c r="E38" s="94" t="s">
        <v>310</v>
      </c>
      <c r="F38" s="81"/>
      <c r="G38" s="81"/>
      <c r="H38" s="94">
        <f>SUM(H40:H46)</f>
        <v>2342.5183491589069</v>
      </c>
      <c r="I38" s="94">
        <f t="shared" ref="I38:S38" si="7">SUM(I40:I46)</f>
        <v>2215.675999999999</v>
      </c>
      <c r="J38" s="94">
        <f t="shared" si="7"/>
        <v>2140.0045886428197</v>
      </c>
      <c r="K38" s="94">
        <f t="shared" si="7"/>
        <v>2015.545804275745</v>
      </c>
      <c r="L38" s="94">
        <f t="shared" si="7"/>
        <v>1637.1729324006214</v>
      </c>
      <c r="M38" s="94">
        <f t="shared" si="7"/>
        <v>1576.8159999999998</v>
      </c>
      <c r="N38" s="94">
        <f t="shared" si="7"/>
        <v>1869.3999999999996</v>
      </c>
      <c r="O38" s="94">
        <f t="shared" si="7"/>
        <v>2224.6999999999989</v>
      </c>
      <c r="P38" s="94">
        <f t="shared" si="7"/>
        <v>1965.3718073719997</v>
      </c>
      <c r="Q38" s="94">
        <f t="shared" si="7"/>
        <v>2155.0017380114623</v>
      </c>
      <c r="R38" s="94">
        <f t="shared" si="7"/>
        <v>2543.9999999999995</v>
      </c>
      <c r="S38" s="94">
        <f t="shared" si="7"/>
        <v>2551</v>
      </c>
      <c r="T38" s="81"/>
      <c r="U38" s="81"/>
      <c r="V38" s="94">
        <v>10395.746000001429</v>
      </c>
      <c r="W38" s="94">
        <f>SUM($I38:I38)</f>
        <v>2215.675999999999</v>
      </c>
      <c r="X38" s="94">
        <f>SUM($I38:J38)</f>
        <v>4355.6805886428192</v>
      </c>
      <c r="Y38" s="94">
        <f>SUM($I38:K38)</f>
        <v>6371.2263929185647</v>
      </c>
      <c r="Z38" s="94">
        <f>SUM($I38:L38)</f>
        <v>8008.3993253191857</v>
      </c>
      <c r="AA38" s="94">
        <f>SUM($M38:M38)</f>
        <v>1576.8159999999998</v>
      </c>
      <c r="AB38" s="94">
        <f>SUM($M38:N38)</f>
        <v>3446.2159999999994</v>
      </c>
      <c r="AC38" s="94">
        <f>SUM($M38:O38)</f>
        <v>5670.9159999999983</v>
      </c>
      <c r="AD38" s="94">
        <f>SUM($M38:P38)</f>
        <v>7636.2878073719985</v>
      </c>
      <c r="AE38" s="94">
        <f>SUM($Q38:Q38)</f>
        <v>2155.0017380114623</v>
      </c>
      <c r="AF38" s="94">
        <f>SUM($Q38:R38)</f>
        <v>4699.0017380114623</v>
      </c>
      <c r="AG38" s="94">
        <f>SUM($Q38:S38)</f>
        <v>7250.0017380114623</v>
      </c>
    </row>
    <row r="39" spans="1:34" s="82" customFormat="1" ht="5.0999999999999996" customHeight="1" outlineLevel="1" x14ac:dyDescent="0.2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</row>
    <row r="40" spans="1:34" outlineLevel="1" x14ac:dyDescent="0.25">
      <c r="B40" s="82"/>
      <c r="C40" s="82"/>
      <c r="D40" s="108" t="s">
        <v>210</v>
      </c>
      <c r="E40" s="85" t="s">
        <v>310</v>
      </c>
      <c r="F40" s="82"/>
      <c r="G40" s="82"/>
      <c r="H40" s="85">
        <v>58.124220118680505</v>
      </c>
      <c r="I40" s="85">
        <v>49.674217483216303</v>
      </c>
      <c r="J40" s="85">
        <v>32.15758877601823</v>
      </c>
      <c r="K40" s="85">
        <v>60.289881913670648</v>
      </c>
      <c r="L40" s="85">
        <v>27.249407694469898</v>
      </c>
      <c r="M40" s="85">
        <v>25.27997384820506</v>
      </c>
      <c r="N40" s="85">
        <v>24.825560507148076</v>
      </c>
      <c r="O40" s="85">
        <v>27.362951822853585</v>
      </c>
      <c r="P40" s="85">
        <v>9.6373558078859389</v>
      </c>
      <c r="Q40" s="85">
        <v>17.288130038007939</v>
      </c>
      <c r="R40" s="85">
        <v>22.091003552900862</v>
      </c>
      <c r="S40" s="85">
        <v>64.367949123810945</v>
      </c>
      <c r="T40" s="82"/>
      <c r="U40" s="82"/>
      <c r="V40" s="85">
        <v>101.03920108019116</v>
      </c>
      <c r="W40" s="85">
        <f>SUM($I40:I40)</f>
        <v>49.674217483216303</v>
      </c>
      <c r="X40" s="85">
        <f>SUM($I40:J40)</f>
        <v>81.831806259234526</v>
      </c>
      <c r="Y40" s="85">
        <f>SUM($I40:K40)</f>
        <v>142.12168817290518</v>
      </c>
      <c r="Z40" s="85">
        <f>SUM($I40:L40)</f>
        <v>169.37109586737509</v>
      </c>
      <c r="AA40" s="85">
        <f>SUM($M40:M40)</f>
        <v>25.27997384820506</v>
      </c>
      <c r="AB40" s="85">
        <f>SUM($M40:N40)</f>
        <v>50.105534355353136</v>
      </c>
      <c r="AC40" s="85">
        <f>SUM($M40:O40)</f>
        <v>77.468486178206717</v>
      </c>
      <c r="AD40" s="85">
        <f>SUM($M40:P40)</f>
        <v>87.105841986092656</v>
      </c>
      <c r="AE40" s="85">
        <f>SUM($Q40:Q40)</f>
        <v>17.288130038007939</v>
      </c>
      <c r="AF40" s="85">
        <f>SUM($Q40:R40)</f>
        <v>39.3791335909088</v>
      </c>
      <c r="AG40" s="85">
        <f>SUM($Q40:S40)</f>
        <v>103.74708271471974</v>
      </c>
    </row>
    <row r="41" spans="1:34" outlineLevel="1" x14ac:dyDescent="0.25">
      <c r="B41" s="82"/>
      <c r="C41" s="82"/>
      <c r="D41" s="108" t="s">
        <v>217</v>
      </c>
      <c r="E41" s="85" t="s">
        <v>310</v>
      </c>
      <c r="F41" s="82"/>
      <c r="G41" s="82"/>
      <c r="H41" s="85">
        <v>561.74143430162997</v>
      </c>
      <c r="I41" s="85">
        <v>654.60664018245052</v>
      </c>
      <c r="J41" s="85">
        <v>468</v>
      </c>
      <c r="K41" s="85">
        <v>390.01399225850889</v>
      </c>
      <c r="L41" s="85">
        <v>410.99284907057176</v>
      </c>
      <c r="M41" s="85">
        <v>356.83882553791585</v>
      </c>
      <c r="N41" s="85">
        <v>371.59895479068132</v>
      </c>
      <c r="O41" s="85">
        <v>446.87959559553792</v>
      </c>
      <c r="P41" s="85">
        <v>444.78318224387698</v>
      </c>
      <c r="Q41" s="85">
        <v>497.66755469950533</v>
      </c>
      <c r="R41" s="85">
        <v>464.18507452269853</v>
      </c>
      <c r="S41" s="85">
        <v>531.37833776376476</v>
      </c>
      <c r="T41" s="82"/>
      <c r="U41" s="82"/>
      <c r="V41" s="85">
        <v>2365.7128243994594</v>
      </c>
      <c r="W41" s="85">
        <f>SUM($I41:I41)</f>
        <v>654.60664018245052</v>
      </c>
      <c r="X41" s="85">
        <f>SUM($I41:J41)</f>
        <v>1122.6066401824505</v>
      </c>
      <c r="Y41" s="85">
        <f>SUM($I41:K41)</f>
        <v>1512.6206324409595</v>
      </c>
      <c r="Z41" s="85">
        <f>SUM($I41:L41)</f>
        <v>1923.6134815115313</v>
      </c>
      <c r="AA41" s="85">
        <f>SUM($M41:M41)</f>
        <v>356.83882553791585</v>
      </c>
      <c r="AB41" s="85">
        <f>SUM($M41:N41)</f>
        <v>728.43778032859723</v>
      </c>
      <c r="AC41" s="85">
        <f>SUM($M41:O41)</f>
        <v>1175.3173759241351</v>
      </c>
      <c r="AD41" s="85">
        <f>SUM($M41:P41)</f>
        <v>1620.1005581680122</v>
      </c>
      <c r="AE41" s="85">
        <f>SUM($Q41:Q41)</f>
        <v>497.66755469950533</v>
      </c>
      <c r="AF41" s="85">
        <f>SUM($Q41:R41)</f>
        <v>961.85262922220386</v>
      </c>
      <c r="AG41" s="85">
        <f>SUM($Q41:S41)</f>
        <v>1493.2309669859687</v>
      </c>
    </row>
    <row r="42" spans="1:34" outlineLevel="1" x14ac:dyDescent="0.25">
      <c r="B42" s="82"/>
      <c r="C42" s="82"/>
      <c r="D42" s="108" t="s">
        <v>263</v>
      </c>
      <c r="E42" s="85" t="s">
        <v>310</v>
      </c>
      <c r="F42" s="82"/>
      <c r="G42" s="82"/>
      <c r="H42" s="85">
        <v>24.572286652834077</v>
      </c>
      <c r="I42" s="85">
        <v>17.403323426684178</v>
      </c>
      <c r="J42" s="85">
        <v>25.413966418517113</v>
      </c>
      <c r="K42" s="85">
        <v>14.168686079813117</v>
      </c>
      <c r="L42" s="85">
        <v>29.929313964031287</v>
      </c>
      <c r="M42" s="85">
        <v>26.907934477758001</v>
      </c>
      <c r="N42" s="85">
        <v>48.466660934479044</v>
      </c>
      <c r="O42" s="85">
        <v>62.431080381196914</v>
      </c>
      <c r="P42" s="85">
        <v>45.267947310230461</v>
      </c>
      <c r="Q42" s="85">
        <v>22.248299028084794</v>
      </c>
      <c r="R42" s="85">
        <v>94.008941935215134</v>
      </c>
      <c r="S42" s="85">
        <v>58.986266185648489</v>
      </c>
      <c r="T42" s="82"/>
      <c r="U42" s="82"/>
      <c r="V42" s="85">
        <v>132.67853175474187</v>
      </c>
      <c r="W42" s="85">
        <f>SUM($I42:I42)</f>
        <v>17.403323426684178</v>
      </c>
      <c r="X42" s="85">
        <f>SUM($I42:J42)</f>
        <v>42.817289845201287</v>
      </c>
      <c r="Y42" s="85">
        <f>SUM($I42:K42)</f>
        <v>56.985975925014401</v>
      </c>
      <c r="Z42" s="85">
        <f>SUM($I42:L42)</f>
        <v>86.915289889045681</v>
      </c>
      <c r="AA42" s="85">
        <f>SUM($M42:M42)</f>
        <v>26.907934477758001</v>
      </c>
      <c r="AB42" s="85">
        <f>SUM($M42:N42)</f>
        <v>75.374595412237042</v>
      </c>
      <c r="AC42" s="85">
        <f>SUM($M42:O42)</f>
        <v>137.80567579343395</v>
      </c>
      <c r="AD42" s="85">
        <f>SUM($M42:P42)</f>
        <v>183.0736231036644</v>
      </c>
      <c r="AE42" s="85">
        <f>SUM($Q42:Q42)</f>
        <v>22.248299028084794</v>
      </c>
      <c r="AF42" s="85">
        <f>SUM($Q42:R42)</f>
        <v>116.25724096329992</v>
      </c>
      <c r="AG42" s="85">
        <f>SUM($Q42:S42)</f>
        <v>175.24350714894842</v>
      </c>
    </row>
    <row r="43" spans="1:34" s="64" customFormat="1" ht="12" customHeight="1" outlineLevel="1" x14ac:dyDescent="0.25">
      <c r="A43" s="83"/>
      <c r="B43" s="83"/>
      <c r="C43" s="83"/>
      <c r="D43" s="108" t="s">
        <v>254</v>
      </c>
      <c r="E43" s="85" t="s">
        <v>310</v>
      </c>
      <c r="F43" s="83"/>
      <c r="G43" s="83"/>
      <c r="H43" s="85">
        <v>503</v>
      </c>
      <c r="I43" s="85">
        <v>402.62054255925307</v>
      </c>
      <c r="J43" s="85">
        <v>452</v>
      </c>
      <c r="K43" s="85">
        <v>409.58418599223569</v>
      </c>
      <c r="L43" s="85">
        <v>277.68769335853693</v>
      </c>
      <c r="M43" s="85">
        <v>319.08257670404993</v>
      </c>
      <c r="N43" s="85">
        <v>374.76451878871546</v>
      </c>
      <c r="O43" s="85">
        <v>459.38486156492525</v>
      </c>
      <c r="P43" s="85">
        <v>346.8769922731193</v>
      </c>
      <c r="Q43" s="85">
        <v>529.89906015299812</v>
      </c>
      <c r="R43" s="85">
        <v>559.89533305656107</v>
      </c>
      <c r="S43" s="85">
        <v>530.24057073237475</v>
      </c>
      <c r="T43" s="83"/>
      <c r="U43" s="83"/>
      <c r="V43" s="85">
        <v>2111.8613429676038</v>
      </c>
      <c r="W43" s="85">
        <f>SUM($I43:I43)</f>
        <v>402.62054255925307</v>
      </c>
      <c r="X43" s="85">
        <f>SUM($I43:J43)</f>
        <v>854.62054255925307</v>
      </c>
      <c r="Y43" s="85">
        <f>SUM($I43:K43)</f>
        <v>1264.2047285514886</v>
      </c>
      <c r="Z43" s="85">
        <f>SUM($I43:L43)</f>
        <v>1541.8924219100256</v>
      </c>
      <c r="AA43" s="85">
        <f>SUM($M43:M43)</f>
        <v>319.08257670404993</v>
      </c>
      <c r="AB43" s="85">
        <f>SUM($M43:N43)</f>
        <v>693.84709549276545</v>
      </c>
      <c r="AC43" s="85">
        <f>SUM($M43:O43)</f>
        <v>1153.2319570576906</v>
      </c>
      <c r="AD43" s="85">
        <f>SUM($M43:P43)</f>
        <v>1500.10894933081</v>
      </c>
      <c r="AE43" s="85">
        <f>SUM($Q43:Q43)</f>
        <v>529.89906015299812</v>
      </c>
      <c r="AF43" s="85">
        <f>SUM($Q43:R43)</f>
        <v>1089.7943932095591</v>
      </c>
      <c r="AG43" s="85">
        <f>SUM($Q43:S43)</f>
        <v>1620.0349639419337</v>
      </c>
      <c r="AH43" s="83"/>
    </row>
    <row r="44" spans="1:34" s="64" customFormat="1" ht="12" customHeight="1" outlineLevel="1" x14ac:dyDescent="0.25">
      <c r="A44" s="83"/>
      <c r="B44" s="83"/>
      <c r="C44" s="83"/>
      <c r="D44" s="108" t="s">
        <v>293</v>
      </c>
      <c r="E44" s="85" t="s">
        <v>310</v>
      </c>
      <c r="F44" s="83"/>
      <c r="G44" s="83"/>
      <c r="H44" s="85">
        <v>219.75110306214296</v>
      </c>
      <c r="I44" s="85">
        <v>172.61222744537446</v>
      </c>
      <c r="J44" s="85">
        <v>215.41491081127242</v>
      </c>
      <c r="K44" s="85">
        <v>175.60999623188246</v>
      </c>
      <c r="L44" s="85">
        <v>95.976558329415695</v>
      </c>
      <c r="M44" s="85">
        <v>111.68345878734122</v>
      </c>
      <c r="N44" s="85">
        <v>153.19014096238351</v>
      </c>
      <c r="O44" s="85">
        <v>228.05724216366244</v>
      </c>
      <c r="P44" s="85">
        <v>184.63596647961174</v>
      </c>
      <c r="Q44" s="85">
        <v>153.01376770877033</v>
      </c>
      <c r="R44" s="85">
        <v>251.53556839033484</v>
      </c>
      <c r="S44" s="85">
        <v>231.52481401739431</v>
      </c>
      <c r="T44" s="83"/>
      <c r="U44" s="83"/>
      <c r="V44" s="85">
        <v>1078.4584723010232</v>
      </c>
      <c r="W44" s="85">
        <f>SUM($I44:I44)</f>
        <v>172.61222744537446</v>
      </c>
      <c r="X44" s="85">
        <f>SUM($I44:J44)</f>
        <v>388.02713825664688</v>
      </c>
      <c r="Y44" s="85">
        <f>SUM($I44:K44)</f>
        <v>563.63713448852934</v>
      </c>
      <c r="Z44" s="85">
        <f>SUM($I44:L44)</f>
        <v>659.61369281794509</v>
      </c>
      <c r="AA44" s="85">
        <f>SUM($M44:M44)</f>
        <v>111.68345878734122</v>
      </c>
      <c r="AB44" s="85">
        <f>SUM($M44:N44)</f>
        <v>264.87359974972475</v>
      </c>
      <c r="AC44" s="85">
        <f>SUM($M44:O44)</f>
        <v>492.93084191338721</v>
      </c>
      <c r="AD44" s="85">
        <f>SUM($M44:P44)</f>
        <v>677.56680839299895</v>
      </c>
      <c r="AE44" s="85">
        <f>SUM($Q44:Q44)</f>
        <v>153.01376770877033</v>
      </c>
      <c r="AF44" s="85">
        <f>SUM($Q44:R44)</f>
        <v>404.54933609910518</v>
      </c>
      <c r="AG44" s="85">
        <f>SUM($Q44:S44)</f>
        <v>636.07415011649948</v>
      </c>
      <c r="AH44" s="83"/>
    </row>
    <row r="45" spans="1:34" outlineLevel="1" x14ac:dyDescent="0.25">
      <c r="B45" s="82"/>
      <c r="C45" s="82"/>
      <c r="D45" s="108" t="s">
        <v>220</v>
      </c>
      <c r="E45" s="85" t="s">
        <v>310</v>
      </c>
      <c r="F45" s="82"/>
      <c r="G45" s="82"/>
      <c r="H45" s="85">
        <v>812.44291085435736</v>
      </c>
      <c r="I45" s="85">
        <v>743.00134187126184</v>
      </c>
      <c r="J45" s="85">
        <v>793.89822618890412</v>
      </c>
      <c r="K45" s="85">
        <v>778.87069554657364</v>
      </c>
      <c r="L45" s="85">
        <v>636.49912801961545</v>
      </c>
      <c r="M45" s="85">
        <v>597.92119102904542</v>
      </c>
      <c r="N45" s="85">
        <v>769.61957734436737</v>
      </c>
      <c r="O45" s="85">
        <v>823.56324629435142</v>
      </c>
      <c r="P45" s="85">
        <v>729.68300445910438</v>
      </c>
      <c r="Q45" s="85">
        <v>812.88492638409593</v>
      </c>
      <c r="R45" s="85">
        <v>947.271934980727</v>
      </c>
      <c r="S45" s="85">
        <v>955.23700829622499</v>
      </c>
      <c r="T45" s="83"/>
      <c r="U45" s="83"/>
      <c r="V45" s="85">
        <v>3734.1984103249861</v>
      </c>
      <c r="W45" s="85">
        <f>SUM($I45:I45)</f>
        <v>743.00134187126184</v>
      </c>
      <c r="X45" s="85">
        <f>SUM($I45:J45)</f>
        <v>1536.8995680601661</v>
      </c>
      <c r="Y45" s="85">
        <f>SUM($I45:K45)</f>
        <v>2315.7702636067397</v>
      </c>
      <c r="Z45" s="85">
        <f>SUM($I45:L45)</f>
        <v>2952.2693916263552</v>
      </c>
      <c r="AA45" s="85">
        <f>SUM($M45:M45)</f>
        <v>597.92119102904542</v>
      </c>
      <c r="AB45" s="85">
        <f>SUM($M45:N45)</f>
        <v>1367.5407683734129</v>
      </c>
      <c r="AC45" s="85">
        <f>SUM($M45:O45)</f>
        <v>2191.1040146677642</v>
      </c>
      <c r="AD45" s="85">
        <f>SUM($M45:P45)</f>
        <v>2920.7870191268685</v>
      </c>
      <c r="AE45" s="85">
        <f>SUM($Q45:Q45)</f>
        <v>812.88492638409593</v>
      </c>
      <c r="AF45" s="85">
        <f>SUM($Q45:R45)</f>
        <v>1760.1568613648228</v>
      </c>
      <c r="AG45" s="85">
        <f>SUM($Q45:S45)</f>
        <v>2715.3938696610476</v>
      </c>
    </row>
    <row r="46" spans="1:34" outlineLevel="1" x14ac:dyDescent="0.25">
      <c r="B46" s="82"/>
      <c r="C46" s="82"/>
      <c r="D46" s="108" t="s">
        <v>294</v>
      </c>
      <c r="E46" s="85" t="s">
        <v>310</v>
      </c>
      <c r="F46" s="82"/>
      <c r="G46" s="82"/>
      <c r="H46" s="85">
        <v>162.88639416926185</v>
      </c>
      <c r="I46" s="85">
        <v>175.75770703175888</v>
      </c>
      <c r="J46" s="85">
        <v>153.11989644810768</v>
      </c>
      <c r="K46" s="85">
        <v>187.00836625306044</v>
      </c>
      <c r="L46" s="85">
        <v>158.83798196398038</v>
      </c>
      <c r="M46" s="85">
        <v>139.10203961568428</v>
      </c>
      <c r="N46" s="85">
        <v>126.93458667222498</v>
      </c>
      <c r="O46" s="85">
        <v>177.02102217747145</v>
      </c>
      <c r="P46" s="85">
        <v>204.48735879817093</v>
      </c>
      <c r="Q46" s="85">
        <v>122</v>
      </c>
      <c r="R46" s="85">
        <v>205.01214356156186</v>
      </c>
      <c r="S46" s="85">
        <v>179.2650538807822</v>
      </c>
      <c r="T46" s="84"/>
      <c r="U46" s="84"/>
      <c r="V46" s="85">
        <v>871.79721717342318</v>
      </c>
      <c r="W46" s="85">
        <f>SUM($I46:I46)</f>
        <v>175.75770703175888</v>
      </c>
      <c r="X46" s="85">
        <f>SUM($I46:J46)</f>
        <v>328.87760347986659</v>
      </c>
      <c r="Y46" s="85">
        <f>SUM($I46:K46)</f>
        <v>515.88596973292704</v>
      </c>
      <c r="Z46" s="85">
        <f>SUM($I46:L46)</f>
        <v>674.72395169690742</v>
      </c>
      <c r="AA46" s="85">
        <f>SUM($M46:M46)</f>
        <v>139.10203961568428</v>
      </c>
      <c r="AB46" s="85">
        <f>SUM($M46:N46)</f>
        <v>266.03662628790926</v>
      </c>
      <c r="AC46" s="85">
        <f>SUM($M46:O46)</f>
        <v>443.05764846538068</v>
      </c>
      <c r="AD46" s="85">
        <f>SUM($M46:P46)</f>
        <v>647.54500726355161</v>
      </c>
      <c r="AE46" s="85">
        <f>SUM($Q46:Q46)</f>
        <v>122</v>
      </c>
      <c r="AF46" s="85">
        <f>SUM($Q46:R46)</f>
        <v>327.01214356156186</v>
      </c>
      <c r="AG46" s="85">
        <f>SUM($Q46:S46)</f>
        <v>506.27719744234406</v>
      </c>
    </row>
    <row r="47" spans="1:34" s="82" customFormat="1" ht="5.0999999999999996" customHeight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1:34" x14ac:dyDescent="0.25">
      <c r="C48" s="80" t="s">
        <v>292</v>
      </c>
      <c r="D48" s="81"/>
      <c r="E48" s="94" t="s">
        <v>310</v>
      </c>
      <c r="F48" s="81"/>
      <c r="G48" s="81"/>
      <c r="H48" s="94">
        <f>SUM(H50:H55)</f>
        <v>2342.7260000000001</v>
      </c>
      <c r="I48" s="94">
        <f t="shared" ref="I48:S48" si="8">SUM(I50:I55)</f>
        <v>2215.6760000000004</v>
      </c>
      <c r="J48" s="94">
        <f t="shared" si="8"/>
        <v>2139.9809999999998</v>
      </c>
      <c r="K48" s="94">
        <f t="shared" si="8"/>
        <v>2015.545804275745</v>
      </c>
      <c r="L48" s="94">
        <f t="shared" si="8"/>
        <v>1637.1729324006214</v>
      </c>
      <c r="M48" s="94">
        <f t="shared" si="8"/>
        <v>1576.816</v>
      </c>
      <c r="N48" s="94">
        <f t="shared" si="8"/>
        <v>1869.3999999999999</v>
      </c>
      <c r="O48" s="94">
        <f t="shared" si="8"/>
        <v>2224.6369563096</v>
      </c>
      <c r="P48" s="94">
        <f t="shared" si="8"/>
        <v>1965.3718073720001</v>
      </c>
      <c r="Q48" s="94">
        <f t="shared" si="8"/>
        <v>2154.8043047035999</v>
      </c>
      <c r="R48" s="94">
        <f t="shared" si="8"/>
        <v>2544</v>
      </c>
      <c r="S48" s="94">
        <f t="shared" si="8"/>
        <v>2551</v>
      </c>
      <c r="T48" s="81"/>
      <c r="U48" s="81"/>
      <c r="V48" s="94">
        <v>10395.746000001429</v>
      </c>
      <c r="W48" s="94">
        <f>SUM($I48:I48)</f>
        <v>2215.6760000000004</v>
      </c>
      <c r="X48" s="94">
        <f>SUM($I48:J48)</f>
        <v>4355.6570000000002</v>
      </c>
      <c r="Y48" s="94">
        <f>SUM($I48:K48)</f>
        <v>6371.2028042757447</v>
      </c>
      <c r="Z48" s="94">
        <f>SUM($I48:L48)</f>
        <v>8008.3757366763657</v>
      </c>
      <c r="AA48" s="94">
        <f>SUM($M48:M48)</f>
        <v>1576.816</v>
      </c>
      <c r="AB48" s="94">
        <f>SUM($M48:N48)</f>
        <v>3446.2159999999999</v>
      </c>
      <c r="AC48" s="94">
        <f>SUM($M48:O48)</f>
        <v>5670.8529563095999</v>
      </c>
      <c r="AD48" s="94">
        <f>SUM($M48:P48)</f>
        <v>7636.2247636816001</v>
      </c>
      <c r="AE48" s="94">
        <f>SUM($Q48:Q48)</f>
        <v>2154.8043047035999</v>
      </c>
      <c r="AF48" s="94">
        <f>SUM($Q48:R48)</f>
        <v>4698.8043047035999</v>
      </c>
      <c r="AG48" s="94">
        <f>SUM($Q48:S48)</f>
        <v>7249.8043047035999</v>
      </c>
    </row>
    <row r="49" spans="2:33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</row>
    <row r="50" spans="2:33" outlineLevel="1" x14ac:dyDescent="0.25">
      <c r="B50" s="82"/>
      <c r="C50" s="82"/>
      <c r="D50" s="82" t="s">
        <v>284</v>
      </c>
      <c r="E50" s="85" t="s">
        <v>310</v>
      </c>
      <c r="F50" s="82"/>
      <c r="G50" s="82"/>
      <c r="H50" s="85">
        <v>905.18933656304716</v>
      </c>
      <c r="I50" s="85">
        <v>783.65775518033797</v>
      </c>
      <c r="J50" s="85">
        <v>873.87938892549801</v>
      </c>
      <c r="K50" s="85">
        <v>826.21179452447006</v>
      </c>
      <c r="L50" s="85">
        <v>606.05682187659011</v>
      </c>
      <c r="M50" s="85">
        <v>588.07202418909992</v>
      </c>
      <c r="N50" s="85">
        <v>720.4</v>
      </c>
      <c r="O50" s="85">
        <v>940.49682728779999</v>
      </c>
      <c r="P50" s="85">
        <v>828.10076779840006</v>
      </c>
      <c r="Q50" s="85">
        <v>709.66868616049965</v>
      </c>
      <c r="R50" s="85">
        <v>927.74833297629959</v>
      </c>
      <c r="S50" s="85">
        <v>1115.9722702964002</v>
      </c>
      <c r="T50" s="82"/>
      <c r="U50" s="82"/>
      <c r="V50" s="85">
        <v>4352.3450000014273</v>
      </c>
      <c r="W50" s="85">
        <f>SUM($I50:I50)</f>
        <v>783.65775518033797</v>
      </c>
      <c r="X50" s="85">
        <f>SUM($I50:J50)</f>
        <v>1657.537144105836</v>
      </c>
      <c r="Y50" s="85">
        <f>SUM($I50:K50)</f>
        <v>2483.7489386303059</v>
      </c>
      <c r="Z50" s="85">
        <f>SUM($I50:L50)</f>
        <v>3089.8057605068961</v>
      </c>
      <c r="AA50" s="85">
        <f>SUM($M50:M50)</f>
        <v>588.07202418909992</v>
      </c>
      <c r="AB50" s="85">
        <f>SUM($M50:N50)</f>
        <v>1308.4720241891</v>
      </c>
      <c r="AC50" s="85">
        <f>SUM($M50:O50)</f>
        <v>2248.9688514769</v>
      </c>
      <c r="AD50" s="85">
        <f>SUM($M50:P50)</f>
        <v>3077.0696192753003</v>
      </c>
      <c r="AE50" s="85">
        <f>SUM($Q50:Q50)</f>
        <v>709.66868616049965</v>
      </c>
      <c r="AF50" s="85">
        <f>SUM($Q50:R50)</f>
        <v>1637.4170191367994</v>
      </c>
      <c r="AG50" s="85">
        <f>SUM($Q50:S50)</f>
        <v>2753.3892894331993</v>
      </c>
    </row>
    <row r="51" spans="2:33" outlineLevel="1" x14ac:dyDescent="0.25">
      <c r="B51" s="82"/>
      <c r="C51" s="82"/>
      <c r="D51" s="82" t="s">
        <v>285</v>
      </c>
      <c r="E51" s="85" t="s">
        <v>310</v>
      </c>
      <c r="F51" s="82"/>
      <c r="G51" s="82"/>
      <c r="H51" s="85">
        <v>537.2436979542872</v>
      </c>
      <c r="I51" s="85">
        <v>387.55005555385401</v>
      </c>
      <c r="J51" s="85">
        <v>508.70247463170602</v>
      </c>
      <c r="K51" s="85">
        <v>396.781647195228</v>
      </c>
      <c r="L51" s="85">
        <v>369.77926011572225</v>
      </c>
      <c r="M51" s="85">
        <v>315.68324325930001</v>
      </c>
      <c r="N51" s="85">
        <v>351.7</v>
      </c>
      <c r="O51" s="85">
        <v>354.16340523500008</v>
      </c>
      <c r="P51" s="85">
        <v>351.38602864300003</v>
      </c>
      <c r="Q51" s="85">
        <v>412.59283710550011</v>
      </c>
      <c r="R51" s="85">
        <v>460.6346926723001</v>
      </c>
      <c r="S51" s="85">
        <v>388.07269509429989</v>
      </c>
      <c r="T51" s="82"/>
      <c r="U51" s="82"/>
      <c r="V51" s="85">
        <v>1901.57</v>
      </c>
      <c r="W51" s="85">
        <f>SUM($I51:I51)</f>
        <v>387.55005555385401</v>
      </c>
      <c r="X51" s="85">
        <f>SUM($I51:J51)</f>
        <v>896.25253018556009</v>
      </c>
      <c r="Y51" s="85">
        <f>SUM($I51:K51)</f>
        <v>1293.0341773807882</v>
      </c>
      <c r="Z51" s="85">
        <f>SUM($I51:L51)</f>
        <v>1662.8134374965105</v>
      </c>
      <c r="AA51" s="85">
        <f>SUM($M51:M51)</f>
        <v>315.68324325930001</v>
      </c>
      <c r="AB51" s="85">
        <f>SUM($M51:N51)</f>
        <v>667.3832432593</v>
      </c>
      <c r="AC51" s="85">
        <f>SUM($M51:O51)</f>
        <v>1021.5466484943001</v>
      </c>
      <c r="AD51" s="85">
        <f>SUM($M51:P51)</f>
        <v>1372.9326771373003</v>
      </c>
      <c r="AE51" s="85">
        <f>SUM($Q51:Q51)</f>
        <v>412.59283710550011</v>
      </c>
      <c r="AF51" s="85">
        <f>SUM($Q51:R51)</f>
        <v>873.22752977780021</v>
      </c>
      <c r="AG51" s="85">
        <f>SUM($Q51:S51)</f>
        <v>1261.3002248721</v>
      </c>
    </row>
    <row r="52" spans="2:33" outlineLevel="1" x14ac:dyDescent="0.25">
      <c r="B52" s="82"/>
      <c r="C52" s="82"/>
      <c r="D52" s="82" t="s">
        <v>287</v>
      </c>
      <c r="E52" s="85" t="s">
        <v>310</v>
      </c>
      <c r="F52" s="82"/>
      <c r="G52" s="82"/>
      <c r="H52" s="85">
        <v>208.3358972510371</v>
      </c>
      <c r="I52" s="85">
        <v>171.04774930497499</v>
      </c>
      <c r="J52" s="85">
        <v>212.18790602096999</v>
      </c>
      <c r="K52" s="85">
        <v>162.27583473063905</v>
      </c>
      <c r="L52" s="85">
        <v>139.0947418728619</v>
      </c>
      <c r="M52" s="85">
        <v>132.74083869699999</v>
      </c>
      <c r="N52" s="85">
        <v>163.9</v>
      </c>
      <c r="O52" s="85">
        <v>147.81516695899998</v>
      </c>
      <c r="P52" s="85">
        <v>184.14598579429997</v>
      </c>
      <c r="Q52" s="85">
        <v>336.17204593600002</v>
      </c>
      <c r="R52" s="85">
        <v>283.38119242300002</v>
      </c>
      <c r="S52" s="85">
        <v>226.64960614370003</v>
      </c>
      <c r="T52" s="82"/>
      <c r="U52" s="82"/>
      <c r="V52" s="85">
        <v>636.54</v>
      </c>
      <c r="W52" s="85">
        <f>SUM($I52:I52)</f>
        <v>171.04774930497499</v>
      </c>
      <c r="X52" s="85">
        <f>SUM($I52:J52)</f>
        <v>383.235655325945</v>
      </c>
      <c r="Y52" s="85">
        <f>SUM($I52:K52)</f>
        <v>545.51149005658408</v>
      </c>
      <c r="Z52" s="85">
        <f>SUM($I52:L52)</f>
        <v>684.60623192944604</v>
      </c>
      <c r="AA52" s="85">
        <f>SUM($M52:M52)</f>
        <v>132.74083869699999</v>
      </c>
      <c r="AB52" s="85">
        <f>SUM($M52:N52)</f>
        <v>296.64083869699999</v>
      </c>
      <c r="AC52" s="85">
        <f>SUM($M52:O52)</f>
        <v>444.456005656</v>
      </c>
      <c r="AD52" s="85">
        <f>SUM($M52:P52)</f>
        <v>628.60199145029992</v>
      </c>
      <c r="AE52" s="85">
        <f>SUM($Q52:Q52)</f>
        <v>336.17204593600002</v>
      </c>
      <c r="AF52" s="85">
        <f>SUM($Q52:R52)</f>
        <v>619.55323835900003</v>
      </c>
      <c r="AG52" s="85">
        <f>SUM($Q52:S52)</f>
        <v>846.20284450270003</v>
      </c>
    </row>
    <row r="53" spans="2:33" outlineLevel="1" x14ac:dyDescent="0.25">
      <c r="B53" s="82"/>
      <c r="C53" s="82"/>
      <c r="D53" s="82" t="s">
        <v>288</v>
      </c>
      <c r="E53" s="85" t="s">
        <v>310</v>
      </c>
      <c r="F53" s="82"/>
      <c r="G53" s="82"/>
      <c r="H53" s="85">
        <v>343.63640424303088</v>
      </c>
      <c r="I53" s="85">
        <v>392.62586478303501</v>
      </c>
      <c r="J53" s="85">
        <v>337.94717544436099</v>
      </c>
      <c r="K53" s="85">
        <v>390.33433748713304</v>
      </c>
      <c r="L53" s="85">
        <v>235.5375962341123</v>
      </c>
      <c r="M53" s="85">
        <v>282.53400627309998</v>
      </c>
      <c r="N53" s="85">
        <v>359.5</v>
      </c>
      <c r="O53" s="85">
        <v>377.55580924839995</v>
      </c>
      <c r="P53" s="85">
        <v>308.0737226832</v>
      </c>
      <c r="Q53" s="85">
        <v>447.89131570429998</v>
      </c>
      <c r="R53" s="85">
        <v>486.32550838560002</v>
      </c>
      <c r="S53" s="85">
        <v>519.38438769890013</v>
      </c>
      <c r="T53" s="82"/>
      <c r="U53" s="82"/>
      <c r="V53" s="85">
        <v>2084.9389999999999</v>
      </c>
      <c r="W53" s="85">
        <f>SUM($I53:I53)</f>
        <v>392.62586478303501</v>
      </c>
      <c r="X53" s="85">
        <f>SUM($I53:J53)</f>
        <v>730.57304022739595</v>
      </c>
      <c r="Y53" s="85">
        <f>SUM($I53:K53)</f>
        <v>1120.907377714529</v>
      </c>
      <c r="Z53" s="85">
        <f>SUM($I53:L53)</f>
        <v>1356.4449739486413</v>
      </c>
      <c r="AA53" s="85">
        <f>SUM($M53:M53)</f>
        <v>282.53400627309998</v>
      </c>
      <c r="AB53" s="85">
        <f>SUM($M53:N53)</f>
        <v>642.03400627309998</v>
      </c>
      <c r="AC53" s="85">
        <f>SUM($M53:O53)</f>
        <v>1019.5898155215</v>
      </c>
      <c r="AD53" s="85">
        <f>SUM($M53:P53)</f>
        <v>1327.6635382047</v>
      </c>
      <c r="AE53" s="85">
        <f>SUM($Q53:Q53)</f>
        <v>447.89131570429998</v>
      </c>
      <c r="AF53" s="85">
        <f>SUM($Q53:R53)</f>
        <v>934.2168240899</v>
      </c>
      <c r="AG53" s="85">
        <f>SUM($Q53:S53)</f>
        <v>1453.6012117888001</v>
      </c>
    </row>
    <row r="54" spans="2:33" outlineLevel="1" x14ac:dyDescent="0.25">
      <c r="B54" s="82"/>
      <c r="C54" s="82"/>
      <c r="D54" s="82" t="s">
        <v>289</v>
      </c>
      <c r="E54" s="85" t="s">
        <v>310</v>
      </c>
      <c r="F54" s="82"/>
      <c r="G54" s="82"/>
      <c r="H54" s="85">
        <v>184.50023942190171</v>
      </c>
      <c r="I54" s="85">
        <v>175.03195078458901</v>
      </c>
      <c r="J54" s="85">
        <v>45.073104001000999</v>
      </c>
      <c r="K54" s="85">
        <v>64.163051141345008</v>
      </c>
      <c r="L54" s="85">
        <v>93.473418955555459</v>
      </c>
      <c r="M54" s="85">
        <v>76.284199935199993</v>
      </c>
      <c r="N54" s="85">
        <v>93.3</v>
      </c>
      <c r="O54" s="85">
        <v>78.781800228799995</v>
      </c>
      <c r="P54" s="85">
        <v>68.211201347699998</v>
      </c>
      <c r="Q54" s="85">
        <v>43.479419797299997</v>
      </c>
      <c r="R54" s="85">
        <v>98.75592032370001</v>
      </c>
      <c r="S54" s="85">
        <v>25.020845430499996</v>
      </c>
      <c r="T54" s="82"/>
      <c r="U54" s="82"/>
      <c r="V54" s="85">
        <v>319.26900000000001</v>
      </c>
      <c r="W54" s="85">
        <f>SUM($I54:I54)</f>
        <v>175.03195078458901</v>
      </c>
      <c r="X54" s="85">
        <f>SUM($I54:J54)</f>
        <v>220.10505478559003</v>
      </c>
      <c r="Y54" s="85">
        <f>SUM($I54:K54)</f>
        <v>284.26810592693505</v>
      </c>
      <c r="Z54" s="85">
        <f>SUM($I54:L54)</f>
        <v>377.74152488249052</v>
      </c>
      <c r="AA54" s="85">
        <f>SUM($M54:M54)</f>
        <v>76.284199935199993</v>
      </c>
      <c r="AB54" s="85">
        <f>SUM($M54:N54)</f>
        <v>169.58419993519999</v>
      </c>
      <c r="AC54" s="85">
        <f>SUM($M54:O54)</f>
        <v>248.36600016399998</v>
      </c>
      <c r="AD54" s="85">
        <f>SUM($M54:P54)</f>
        <v>316.57720151169997</v>
      </c>
      <c r="AE54" s="85">
        <f>SUM($Q54:Q54)</f>
        <v>43.479419797299997</v>
      </c>
      <c r="AF54" s="85">
        <f>SUM($Q54:R54)</f>
        <v>142.23534012100001</v>
      </c>
      <c r="AG54" s="85">
        <f>SUM($Q54:S54)</f>
        <v>167.25618555150001</v>
      </c>
    </row>
    <row r="55" spans="2:33" outlineLevel="1" x14ac:dyDescent="0.25">
      <c r="B55" s="82"/>
      <c r="C55" s="82"/>
      <c r="D55" s="82" t="s">
        <v>279</v>
      </c>
      <c r="E55" s="85" t="s">
        <v>310</v>
      </c>
      <c r="F55" s="82"/>
      <c r="G55" s="82"/>
      <c r="H55" s="85">
        <v>163.82042456669603</v>
      </c>
      <c r="I55" s="85">
        <v>305.76262439320908</v>
      </c>
      <c r="J55" s="85">
        <v>162.19095097646405</v>
      </c>
      <c r="K55" s="85">
        <v>175.77913919692992</v>
      </c>
      <c r="L55" s="85">
        <v>193.23109334577944</v>
      </c>
      <c r="M55" s="85">
        <v>181.50168764630001</v>
      </c>
      <c r="N55" s="85">
        <v>180.6</v>
      </c>
      <c r="O55" s="85">
        <v>325.82394735060001</v>
      </c>
      <c r="P55" s="85">
        <v>225.45410110539999</v>
      </c>
      <c r="Q55" s="85">
        <v>205</v>
      </c>
      <c r="R55" s="85">
        <v>287.15435321909996</v>
      </c>
      <c r="S55" s="85">
        <v>275.9001953362</v>
      </c>
      <c r="T55" s="82"/>
      <c r="U55" s="82"/>
      <c r="V55" s="85">
        <v>1101.0830000000001</v>
      </c>
      <c r="W55" s="85">
        <f>SUM($I55:I55)</f>
        <v>305.76262439320908</v>
      </c>
      <c r="X55" s="85">
        <f>SUM($I55:J55)</f>
        <v>467.9535753696731</v>
      </c>
      <c r="Y55" s="85">
        <f>SUM($I55:K55)</f>
        <v>643.73271456660302</v>
      </c>
      <c r="Z55" s="85">
        <f>SUM($I55:L55)</f>
        <v>836.96380791238244</v>
      </c>
      <c r="AA55" s="85">
        <f>SUM($M55:M55)</f>
        <v>181.50168764630001</v>
      </c>
      <c r="AB55" s="85">
        <f>SUM($M55:N55)</f>
        <v>362.10168764629998</v>
      </c>
      <c r="AC55" s="85">
        <f>SUM($M55:O55)</f>
        <v>687.92563499690004</v>
      </c>
      <c r="AD55" s="85">
        <f>SUM($M55:P55)</f>
        <v>913.37973610230006</v>
      </c>
      <c r="AE55" s="85">
        <f>SUM($Q55:Q55)</f>
        <v>205</v>
      </c>
      <c r="AF55" s="85">
        <f>SUM($Q55:R55)</f>
        <v>492.15435321909996</v>
      </c>
      <c r="AG55" s="85">
        <f>SUM($Q55:S55)</f>
        <v>768.05454855530002</v>
      </c>
    </row>
    <row r="56" spans="2:33" s="82" customFormat="1" x14ac:dyDescent="0.25"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</row>
    <row r="57" spans="2:33" s="82" customFormat="1" ht="12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</row>
    <row r="58" spans="2:33" s="82" customFormat="1" ht="12" customHeight="1" x14ac:dyDescent="0.25">
      <c r="D58" s="96"/>
      <c r="E58" s="96"/>
      <c r="F58" s="96"/>
      <c r="G58" s="96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2:33" s="82" customFormat="1" ht="12" customHeight="1" x14ac:dyDescent="0.25">
      <c r="D59" s="96"/>
      <c r="E59" s="96"/>
      <c r="F59" s="96"/>
      <c r="G59" s="96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</row>
    <row r="60" spans="2:33" s="82" customFormat="1" ht="12" customHeight="1" x14ac:dyDescent="0.25">
      <c r="D60" s="96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</row>
    <row r="61" spans="2:33" s="82" customFormat="1" ht="12" hidden="1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</row>
    <row r="62" spans="2:33" s="82" customFormat="1" ht="12" hidden="1" customHeight="1" x14ac:dyDescent="0.2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</row>
    <row r="63" spans="2:33" s="82" customFormat="1" ht="12" hidden="1" customHeight="1" x14ac:dyDescent="0.2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</row>
    <row r="64" spans="2:33" s="82" customFormat="1" ht="12" hidden="1" customHeight="1" x14ac:dyDescent="0.2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</row>
    <row r="65" spans="8:33" s="82" customFormat="1" ht="12" hidden="1" customHeigh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</row>
    <row r="66" spans="8:33" s="82" customFormat="1" ht="12" hidden="1" customHeigh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</row>
    <row r="67" spans="8:33" s="82" customFormat="1" ht="12" hidden="1" customHeigh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</row>
    <row r="68" spans="8:33" s="82" customFormat="1" ht="12" hidden="1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</row>
    <row r="69" spans="8:33" s="82" customFormat="1" ht="12" hidden="1" customHeigh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</row>
    <row r="70" spans="8:33" s="82" customFormat="1" ht="12" hidden="1" customHeight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</row>
    <row r="71" spans="8:33" s="82" customFormat="1" ht="12" hidden="1" customHeigh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</row>
    <row r="72" spans="8:33" s="82" customFormat="1" ht="12" hidden="1" customHeigh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</row>
    <row r="73" spans="8:33" s="82" customFormat="1" ht="12" hidden="1" customHeigh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</row>
    <row r="74" spans="8:33" s="82" customFormat="1" ht="12" hidden="1" customHeight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</row>
    <row r="75" spans="8:33" s="82" customFormat="1" ht="12" hidden="1" customHeight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</row>
    <row r="76" spans="8:33" s="82" customFormat="1" ht="12" hidden="1" customHeight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</row>
    <row r="77" spans="8:33" s="82" customFormat="1" ht="12" hidden="1" customHeight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</row>
    <row r="78" spans="8:33" s="82" customFormat="1" ht="12" hidden="1" customHeight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</row>
    <row r="79" spans="8:33" s="82" customFormat="1" ht="12" hidden="1" customHeight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</row>
    <row r="80" spans="8:33" s="82" customFormat="1" ht="12" hidden="1" customHeight="1" x14ac:dyDescent="0.2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</row>
    <row r="81" spans="8:33" s="82" customFormat="1" ht="12" hidden="1" customHeight="1" x14ac:dyDescent="0.2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</row>
    <row r="82" spans="8:33" s="82" customFormat="1" ht="12" hidden="1" customHeight="1" x14ac:dyDescent="0.2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</row>
    <row r="83" spans="8:33" s="82" customFormat="1" ht="12" hidden="1" customHeight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</row>
    <row r="84" spans="8:33" s="82" customFormat="1" ht="12" hidden="1" customHeight="1" x14ac:dyDescent="0.2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</row>
    <row r="85" spans="8:33" s="82" customFormat="1" ht="12" hidden="1" customHeight="1" x14ac:dyDescent="0.2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</row>
    <row r="86" spans="8:33" s="82" customFormat="1" ht="12" hidden="1" customHeight="1" x14ac:dyDescent="0.25"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8:33" s="82" customFormat="1" ht="12" hidden="1" customHeight="1" x14ac:dyDescent="0.2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8:33" s="82" customFormat="1" ht="12" hidden="1" customHeight="1" x14ac:dyDescent="0.2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8:33" s="82" customFormat="1" ht="12" hidden="1" customHeight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8:33" s="82" customFormat="1" ht="12" hidden="1" customHeight="1" x14ac:dyDescent="0.2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8:33" s="82" customFormat="1" ht="12" hidden="1" customHeight="1" x14ac:dyDescent="0.2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8:33" s="82" customFormat="1" ht="12" hidden="1" customHeight="1" x14ac:dyDescent="0.25"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8:33" s="82" customFormat="1" ht="12" hidden="1" customHeight="1" x14ac:dyDescent="0.2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8:33" s="82" customFormat="1" ht="12" hidden="1" customHeight="1" x14ac:dyDescent="0.25"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8:33" s="82" customFormat="1" ht="12" hidden="1" customHeight="1" x14ac:dyDescent="0.2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8:33" s="82" customFormat="1" ht="12" hidden="1" customHeight="1" x14ac:dyDescent="0.25"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8:33" s="82" customFormat="1" ht="12" hidden="1" customHeight="1" x14ac:dyDescent="0.25"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8:33" s="82" customFormat="1" ht="12" hidden="1" customHeight="1" x14ac:dyDescent="0.25"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8:33" s="82" customFormat="1" ht="12" hidden="1" customHeight="1" x14ac:dyDescent="0.25"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8:33" s="82" customFormat="1" ht="12" hidden="1" customHeight="1" x14ac:dyDescent="0.25"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8:33" s="82" customFormat="1" ht="12" hidden="1" customHeight="1" x14ac:dyDescent="0.2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8:33" s="82" customFormat="1" ht="12" hidden="1" customHeight="1" x14ac:dyDescent="0.2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</row>
    <row r="103" spans="8:33" s="82" customFormat="1" ht="12" hidden="1" customHeight="1" x14ac:dyDescent="0.25"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</row>
    <row r="104" spans="8:33" s="82" customFormat="1" ht="12" hidden="1" customHeight="1" x14ac:dyDescent="0.25"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</row>
    <row r="105" spans="8:33" s="82" customFormat="1" ht="12" hidden="1" customHeight="1" x14ac:dyDescent="0.25"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</row>
    <row r="106" spans="8:33" s="82" customFormat="1" ht="12" hidden="1" customHeight="1" x14ac:dyDescent="0.2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</row>
    <row r="107" spans="8:33" s="82" customFormat="1" ht="12" hidden="1" customHeight="1" x14ac:dyDescent="0.2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</row>
    <row r="108" spans="8:33" s="82" customFormat="1" ht="12" hidden="1" customHeight="1" x14ac:dyDescent="0.2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</row>
    <row r="109" spans="8:33" s="82" customFormat="1" ht="12" hidden="1" customHeight="1" x14ac:dyDescent="0.25"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</row>
    <row r="110" spans="8:33" s="82" customFormat="1" ht="12" hidden="1" customHeight="1" x14ac:dyDescent="0.25"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</row>
    <row r="111" spans="8:33" s="82" customFormat="1" ht="12" hidden="1" customHeight="1" x14ac:dyDescent="0.25"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</row>
    <row r="112" spans="8:33" s="82" customFormat="1" ht="12" hidden="1" customHeight="1" x14ac:dyDescent="0.25"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</row>
    <row r="113" spans="8:33" s="82" customFormat="1" ht="12" hidden="1" customHeight="1" x14ac:dyDescent="0.25"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</row>
    <row r="114" spans="8:33" s="82" customFormat="1" ht="12" hidden="1" customHeight="1" x14ac:dyDescent="0.25"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</row>
    <row r="115" spans="8:33" s="82" customFormat="1" ht="12" hidden="1" customHeight="1" x14ac:dyDescent="0.25"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</row>
    <row r="116" spans="8:33" s="82" customFormat="1" ht="12" hidden="1" customHeight="1" x14ac:dyDescent="0.25"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</row>
    <row r="117" spans="8:33" s="82" customFormat="1" ht="12" hidden="1" customHeight="1" x14ac:dyDescent="0.25"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</row>
    <row r="118" spans="8:33" s="82" customFormat="1" ht="12" hidden="1" customHeight="1" x14ac:dyDescent="0.25"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</row>
    <row r="119" spans="8:33" s="82" customFormat="1" ht="12" hidden="1" customHeight="1" x14ac:dyDescent="0.25"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</row>
    <row r="120" spans="8:33" s="82" customFormat="1" ht="12" hidden="1" customHeight="1" x14ac:dyDescent="0.25"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</row>
    <row r="121" spans="8:33" s="82" customFormat="1" ht="12" hidden="1" customHeight="1" x14ac:dyDescent="0.25"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</row>
    <row r="122" spans="8:33" s="82" customFormat="1" ht="12" hidden="1" customHeight="1" x14ac:dyDescent="0.25"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</row>
    <row r="123" spans="8:33" s="82" customFormat="1" ht="12" hidden="1" customHeight="1" x14ac:dyDescent="0.25"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</row>
    <row r="124" spans="8:33" s="82" customFormat="1" ht="12" hidden="1" customHeight="1" x14ac:dyDescent="0.25"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</row>
    <row r="125" spans="8:33" s="82" customFormat="1" ht="12" hidden="1" customHeight="1" x14ac:dyDescent="0.25"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</row>
    <row r="126" spans="8:33" s="82" customFormat="1" ht="12" hidden="1" customHeight="1" x14ac:dyDescent="0.25"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</row>
    <row r="127" spans="8:33" s="82" customFormat="1" ht="12" hidden="1" customHeight="1" x14ac:dyDescent="0.25"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</row>
    <row r="128" spans="8:33" s="82" customFormat="1" ht="12" hidden="1" customHeight="1" x14ac:dyDescent="0.25"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</row>
    <row r="129" spans="8:33" s="82" customFormat="1" ht="12" hidden="1" customHeight="1" x14ac:dyDescent="0.25"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</row>
    <row r="130" spans="8:33" s="82" customFormat="1" ht="12" hidden="1" customHeight="1" x14ac:dyDescent="0.25"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</row>
    <row r="131" spans="8:33" s="82" customFormat="1" ht="12" hidden="1" customHeight="1" x14ac:dyDescent="0.25"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</row>
    <row r="132" spans="8:33" s="82" customFormat="1" ht="12" hidden="1" customHeight="1" x14ac:dyDescent="0.25"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</row>
    <row r="133" spans="8:33" s="82" customFormat="1" ht="12" hidden="1" customHeight="1" x14ac:dyDescent="0.25"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</row>
    <row r="134" spans="8:33" s="82" customFormat="1" ht="12" hidden="1" customHeight="1" x14ac:dyDescent="0.25"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</row>
    <row r="135" spans="8:33" s="82" customFormat="1" ht="12" hidden="1" customHeight="1" x14ac:dyDescent="0.25"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</row>
    <row r="136" spans="8:33" s="82" customFormat="1" ht="12" hidden="1" customHeight="1" x14ac:dyDescent="0.25"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</row>
    <row r="137" spans="8:33" s="82" customFormat="1" ht="12" hidden="1" customHeight="1" x14ac:dyDescent="0.25"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</row>
    <row r="138" spans="8:33" s="82" customFormat="1" ht="12" hidden="1" customHeight="1" x14ac:dyDescent="0.25"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</row>
    <row r="139" spans="8:33" s="82" customFormat="1" ht="12" hidden="1" customHeight="1" x14ac:dyDescent="0.25"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</row>
    <row r="140" spans="8:33" s="82" customFormat="1" ht="12" hidden="1" customHeight="1" x14ac:dyDescent="0.25"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</row>
    <row r="141" spans="8:33" s="82" customFormat="1" ht="12" hidden="1" customHeight="1" x14ac:dyDescent="0.25"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</row>
    <row r="142" spans="8:33" s="82" customFormat="1" ht="12" hidden="1" customHeight="1" x14ac:dyDescent="0.25"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</row>
    <row r="143" spans="8:33" s="82" customFormat="1" ht="12" hidden="1" customHeight="1" x14ac:dyDescent="0.25"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</row>
    <row r="144" spans="8:33" s="82" customFormat="1" ht="12" customHeight="1" x14ac:dyDescent="0.25"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</row>
    <row r="145" spans="8:33" s="82" customFormat="1" ht="12" hidden="1" customHeight="1" x14ac:dyDescent="0.25"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</row>
    <row r="146" spans="8:33" s="82" customFormat="1" ht="12" hidden="1" customHeight="1" x14ac:dyDescent="0.25"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</row>
    <row r="147" spans="8:33" s="82" customFormat="1" ht="12" hidden="1" customHeight="1" x14ac:dyDescent="0.25"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</row>
    <row r="148" spans="8:33" s="82" customFormat="1" ht="12" hidden="1" customHeight="1" x14ac:dyDescent="0.25"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</row>
    <row r="149" spans="8:33" ht="12" hidden="1" customHeight="1" x14ac:dyDescent="0.25"/>
    <row r="150" spans="8:33" ht="12" hidden="1" customHeight="1" x14ac:dyDescent="0.25"/>
    <row r="151" spans="8:33" ht="12" hidden="1" customHeight="1" x14ac:dyDescent="0.25"/>
    <row r="152" spans="8:33" ht="12" hidden="1" customHeight="1" x14ac:dyDescent="0.25"/>
    <row r="153" spans="8:33" ht="12" hidden="1" customHeight="1" x14ac:dyDescent="0.25"/>
    <row r="154" spans="8:33" ht="12" hidden="1" customHeight="1" x14ac:dyDescent="0.25"/>
    <row r="155" spans="8:33" ht="12" hidden="1" customHeight="1" x14ac:dyDescent="0.25"/>
    <row r="156" spans="8:33" ht="12" hidden="1" customHeight="1" x14ac:dyDescent="0.25"/>
    <row r="157" spans="8:33" ht="12" hidden="1" customHeight="1" x14ac:dyDescent="0.25"/>
    <row r="158" spans="8:33" ht="12" hidden="1" customHeight="1" x14ac:dyDescent="0.25"/>
    <row r="159" spans="8:33" ht="12" hidden="1" customHeight="1" x14ac:dyDescent="0.25"/>
    <row r="160" spans="8:33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</sheetData>
  <conditionalFormatting sqref="Q59">
    <cfRule type="cellIs" dxfId="265" priority="21" operator="lessThan">
      <formula>-1</formula>
    </cfRule>
    <cfRule type="cellIs" dxfId="264" priority="22" operator="greaterThan">
      <formula>1</formula>
    </cfRule>
  </conditionalFormatting>
  <conditionalFormatting sqref="R58">
    <cfRule type="cellIs" dxfId="263" priority="15" operator="lessThan">
      <formula>-1</formula>
    </cfRule>
    <cfRule type="cellIs" dxfId="262" priority="16" operator="greaterThan">
      <formula>1</formula>
    </cfRule>
  </conditionalFormatting>
  <conditionalFormatting sqref="R60">
    <cfRule type="cellIs" dxfId="261" priority="13" operator="lessThan">
      <formula>-1</formula>
    </cfRule>
    <cfRule type="cellIs" dxfId="260" priority="14" operator="greaterThan">
      <formula>1</formula>
    </cfRule>
  </conditionalFormatting>
  <conditionalFormatting sqref="R59">
    <cfRule type="cellIs" dxfId="259" priority="11" operator="lessThan">
      <formula>-1</formula>
    </cfRule>
    <cfRule type="cellIs" dxfId="258" priority="12" operator="greaterThan">
      <formula>1</formula>
    </cfRule>
  </conditionalFormatting>
  <conditionalFormatting sqref="AF58:AF60">
    <cfRule type="cellIs" dxfId="257" priority="9" operator="lessThan">
      <formula>-1</formula>
    </cfRule>
    <cfRule type="cellIs" dxfId="256" priority="10" operator="greaterThan">
      <formula>1</formula>
    </cfRule>
  </conditionalFormatting>
  <conditionalFormatting sqref="S58">
    <cfRule type="cellIs" dxfId="255" priority="7" operator="lessThan">
      <formula>-1</formula>
    </cfRule>
    <cfRule type="cellIs" dxfId="254" priority="8" operator="greaterThan">
      <formula>1</formula>
    </cfRule>
  </conditionalFormatting>
  <conditionalFormatting sqref="S60">
    <cfRule type="cellIs" dxfId="253" priority="5" operator="lessThan">
      <formula>-1</formula>
    </cfRule>
    <cfRule type="cellIs" dxfId="252" priority="6" operator="greaterThan">
      <formula>1</formula>
    </cfRule>
  </conditionalFormatting>
  <conditionalFormatting sqref="S59">
    <cfRule type="cellIs" dxfId="251" priority="3" operator="lessThan">
      <formula>-1</formula>
    </cfRule>
    <cfRule type="cellIs" dxfId="250" priority="4" operator="greaterThan">
      <formula>1</formula>
    </cfRule>
  </conditionalFormatting>
  <conditionalFormatting sqref="AG58:AG60">
    <cfRule type="cellIs" dxfId="249" priority="1" operator="lessThan">
      <formula>-1</formula>
    </cfRule>
    <cfRule type="cellIs" dxfId="248" priority="2" operator="greaterThan">
      <formula>1</formula>
    </cfRule>
  </conditionalFormatting>
  <conditionalFormatting sqref="H58:O60 T58:AC60">
    <cfRule type="cellIs" dxfId="247" priority="33" operator="lessThan">
      <formula>-1</formula>
    </cfRule>
    <cfRule type="cellIs" dxfId="246" priority="34" operator="greaterThan">
      <formula>1</formula>
    </cfRule>
  </conditionalFormatting>
  <conditionalFormatting sqref="Q58">
    <cfRule type="cellIs" dxfId="245" priority="31" operator="lessThan">
      <formula>-1</formula>
    </cfRule>
    <cfRule type="cellIs" dxfId="244" priority="32" operator="greaterThan">
      <formula>1</formula>
    </cfRule>
  </conditionalFormatting>
  <conditionalFormatting sqref="P58">
    <cfRule type="cellIs" dxfId="243" priority="29" operator="lessThan">
      <formula>-1</formula>
    </cfRule>
    <cfRule type="cellIs" dxfId="242" priority="30" operator="greaterThan">
      <formula>1</formula>
    </cfRule>
  </conditionalFormatting>
  <conditionalFormatting sqref="P60">
    <cfRule type="cellIs" dxfId="241" priority="27" operator="lessThan">
      <formula>-1</formula>
    </cfRule>
    <cfRule type="cellIs" dxfId="240" priority="28" operator="greaterThan">
      <formula>1</formula>
    </cfRule>
  </conditionalFormatting>
  <conditionalFormatting sqref="Q60">
    <cfRule type="cellIs" dxfId="239" priority="25" operator="lessThan">
      <formula>-1</formula>
    </cfRule>
    <cfRule type="cellIs" dxfId="238" priority="26" operator="greaterThan">
      <formula>1</formula>
    </cfRule>
  </conditionalFormatting>
  <conditionalFormatting sqref="P59">
    <cfRule type="cellIs" dxfId="237" priority="23" operator="lessThan">
      <formula>-1</formula>
    </cfRule>
    <cfRule type="cellIs" dxfId="236" priority="24" operator="greaterThan">
      <formula>1</formula>
    </cfRule>
  </conditionalFormatting>
  <conditionalFormatting sqref="AD58:AD60">
    <cfRule type="cellIs" dxfId="235" priority="19" operator="lessThan">
      <formula>-1</formula>
    </cfRule>
    <cfRule type="cellIs" dxfId="234" priority="20" operator="greaterThan">
      <formula>1</formula>
    </cfRule>
  </conditionalFormatting>
  <conditionalFormatting sqref="AE58:AE60">
    <cfRule type="cellIs" dxfId="233" priority="17" operator="lessThan">
      <formula>-1</formula>
    </cfRule>
    <cfRule type="cellIs" dxfId="232" priority="18" operator="greaterThan">
      <formula>1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W112"/>
  <sheetViews>
    <sheetView tabSelected="1" zoomScale="85" zoomScaleNormal="85" workbookViewId="0">
      <pane xSplit="6" ySplit="5" topLeftCell="G6" activePane="bottomRight" state="frozen"/>
      <selection activeCell="J19" sqref="J19"/>
      <selection pane="topRight" activeCell="J19" sqref="J19"/>
      <selection pane="bottomLeft" activeCell="J19" sqref="J19"/>
      <selection pane="bottomRight"/>
    </sheetView>
  </sheetViews>
  <sheetFormatPr defaultColWidth="0" defaultRowHeight="12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3" width="9.140625" style="63" customWidth="1"/>
    <col min="14" max="15" width="2.7109375" style="62" customWidth="1"/>
    <col min="16" max="17" width="9.140625" style="63" customWidth="1"/>
    <col min="18" max="20" width="9.140625" style="63" hidden="1" customWidth="1" outlineLevel="1"/>
    <col min="21" max="21" width="9.140625" style="63" customWidth="1" collapsed="1"/>
    <col min="22" max="24" width="9.140625" style="63" customWidth="1"/>
    <col min="25" max="25" width="0.85546875" style="82" customWidth="1"/>
    <col min="26" max="49" width="0" style="62" hidden="1" customWidth="1"/>
    <col min="50" max="16384" width="9.140625" style="62" hidden="1"/>
  </cols>
  <sheetData>
    <row r="1" spans="1:25" s="82" customFormat="1" ht="5.0999999999999996" customHeight="1" x14ac:dyDescent="0.25">
      <c r="H1" s="85"/>
      <c r="I1" s="85"/>
      <c r="J1" s="85"/>
      <c r="K1" s="85"/>
      <c r="L1" s="85"/>
      <c r="M1" s="85"/>
      <c r="P1" s="85"/>
      <c r="Q1" s="85"/>
      <c r="R1" s="85"/>
      <c r="S1" s="85"/>
      <c r="T1" s="85"/>
      <c r="U1" s="85"/>
      <c r="V1" s="85"/>
      <c r="W1" s="85"/>
      <c r="X1" s="85"/>
    </row>
    <row r="2" spans="1:25" s="10" customFormat="1" ht="32.25" customHeight="1" x14ac:dyDescent="0.25">
      <c r="A2" s="9"/>
    </row>
    <row r="3" spans="1:25" s="82" customFormat="1" ht="5.0999999999999996" customHeight="1" x14ac:dyDescent="0.25">
      <c r="H3" s="85"/>
      <c r="I3" s="85"/>
      <c r="J3" s="85"/>
      <c r="K3" s="85"/>
      <c r="L3" s="85"/>
      <c r="M3" s="85"/>
      <c r="P3" s="85"/>
      <c r="Q3" s="85"/>
      <c r="R3" s="85"/>
      <c r="S3" s="85"/>
      <c r="T3" s="85"/>
      <c r="U3" s="85"/>
      <c r="V3" s="85"/>
      <c r="W3" s="85"/>
      <c r="X3" s="85"/>
    </row>
    <row r="4" spans="1:25" ht="12" customHeight="1" x14ac:dyDescent="0.25">
      <c r="B4" s="66" t="s">
        <v>203</v>
      </c>
      <c r="C4" s="66"/>
      <c r="D4" s="65"/>
      <c r="E4" s="65"/>
      <c r="F4" s="65"/>
      <c r="G4" s="65"/>
      <c r="H4" s="67" t="s">
        <v>200</v>
      </c>
      <c r="I4" s="67" t="s">
        <v>202</v>
      </c>
      <c r="J4" s="67" t="s">
        <v>208</v>
      </c>
      <c r="K4" s="67" t="s">
        <v>251</v>
      </c>
      <c r="L4" s="67" t="s">
        <v>349</v>
      </c>
      <c r="M4" s="67" t="s">
        <v>350</v>
      </c>
      <c r="N4" s="65"/>
      <c r="O4" s="65"/>
      <c r="P4" s="68">
        <v>2014</v>
      </c>
      <c r="Q4" s="68">
        <v>2015</v>
      </c>
      <c r="R4" s="67" t="s">
        <v>200</v>
      </c>
      <c r="S4" s="68" t="s">
        <v>201</v>
      </c>
      <c r="T4" s="67" t="s">
        <v>209</v>
      </c>
      <c r="U4" s="68">
        <v>2016</v>
      </c>
      <c r="V4" s="67" t="s">
        <v>251</v>
      </c>
      <c r="W4" s="67" t="s">
        <v>351</v>
      </c>
      <c r="X4" s="67" t="s">
        <v>352</v>
      </c>
    </row>
    <row r="5" spans="1:25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2"/>
      <c r="O5" s="82"/>
      <c r="P5" s="85"/>
      <c r="Q5" s="85"/>
      <c r="R5" s="85"/>
      <c r="S5" s="85"/>
      <c r="T5" s="85"/>
      <c r="U5" s="85"/>
      <c r="V5" s="85"/>
      <c r="W5" s="85"/>
      <c r="X5" s="85"/>
    </row>
    <row r="6" spans="1:25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2"/>
      <c r="O6" s="82"/>
      <c r="P6" s="85"/>
      <c r="Q6" s="85"/>
      <c r="R6" s="85"/>
      <c r="S6" s="85"/>
      <c r="T6" s="85"/>
      <c r="U6" s="85"/>
      <c r="V6" s="85"/>
      <c r="W6" s="85"/>
      <c r="X6" s="85"/>
    </row>
    <row r="7" spans="1:25" ht="12" customHeight="1" x14ac:dyDescent="0.25">
      <c r="B7" s="77" t="s">
        <v>246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69"/>
      <c r="O7" s="69"/>
      <c r="P7" s="70"/>
      <c r="Q7" s="70"/>
      <c r="R7" s="70"/>
      <c r="S7" s="70"/>
      <c r="T7" s="70"/>
      <c r="U7" s="70"/>
      <c r="V7" s="70"/>
      <c r="W7" s="70"/>
      <c r="X7" s="70"/>
    </row>
    <row r="8" spans="1:25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2"/>
      <c r="O8" s="82"/>
      <c r="P8" s="85"/>
      <c r="Q8" s="85"/>
      <c r="R8" s="85"/>
      <c r="S8" s="85"/>
      <c r="T8" s="85"/>
      <c r="U8" s="85"/>
      <c r="V8" s="85"/>
      <c r="W8" s="85"/>
      <c r="X8" s="85"/>
    </row>
    <row r="9" spans="1:25" outlineLevel="1" x14ac:dyDescent="0.25">
      <c r="C9" s="78" t="s">
        <v>204</v>
      </c>
      <c r="D9" s="79"/>
      <c r="E9" s="95" t="s">
        <v>308</v>
      </c>
      <c r="F9" s="79"/>
      <c r="G9" s="79"/>
      <c r="H9" s="95">
        <v>3241.6855589999936</v>
      </c>
      <c r="I9" s="95">
        <v>3251.0146859999977</v>
      </c>
      <c r="J9" s="95">
        <v>3301.9981429999984</v>
      </c>
      <c r="K9" s="95">
        <v>3069.1481139999987</v>
      </c>
      <c r="L9" s="95">
        <v>3328.0728139999997</v>
      </c>
      <c r="M9" s="95">
        <v>3424.5294090000007</v>
      </c>
      <c r="N9" s="78"/>
      <c r="O9" s="78"/>
      <c r="P9" s="95">
        <v>12259.765239</v>
      </c>
      <c r="Q9" s="95">
        <v>13028.912494999993</v>
      </c>
      <c r="R9" s="95">
        <f>H9</f>
        <v>3241.6855589999936</v>
      </c>
      <c r="S9" s="95">
        <f>SUM($H9:I9)</f>
        <v>6492.7002449999909</v>
      </c>
      <c r="T9" s="95">
        <f>SUM($H9:J9)</f>
        <v>9794.6983879999898</v>
      </c>
      <c r="U9" s="95">
        <v>12690.549857999991</v>
      </c>
      <c r="V9" s="95">
        <f>K9</f>
        <v>3069.1481139999987</v>
      </c>
      <c r="W9" s="95">
        <f>SUM($K9:L9)</f>
        <v>6397.2209279999988</v>
      </c>
      <c r="X9" s="95">
        <f>SUM($K9:M9)</f>
        <v>9821.7503369999995</v>
      </c>
    </row>
    <row r="10" spans="1:25" s="82" customFormat="1" ht="5.0999999999999996" customHeight="1" outlineLevel="2" x14ac:dyDescent="0.25">
      <c r="H10" s="85"/>
      <c r="I10" s="85"/>
      <c r="J10" s="85"/>
      <c r="K10" s="85"/>
      <c r="L10" s="85"/>
      <c r="M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outlineLevel="2" x14ac:dyDescent="0.25">
      <c r="B11" s="82"/>
      <c r="C11" s="82"/>
      <c r="D11" s="82" t="s">
        <v>210</v>
      </c>
      <c r="E11" s="85" t="s">
        <v>308</v>
      </c>
      <c r="F11" s="82"/>
      <c r="G11" s="82"/>
      <c r="H11" s="85">
        <v>150.05343400000001</v>
      </c>
      <c r="I11" s="85">
        <v>93.806377999999995</v>
      </c>
      <c r="J11" s="85">
        <v>105.322378</v>
      </c>
      <c r="K11" s="85">
        <v>55.570250000000001</v>
      </c>
      <c r="L11" s="85">
        <v>58.52205</v>
      </c>
      <c r="M11" s="85">
        <v>178.09879600000002</v>
      </c>
      <c r="N11" s="82"/>
      <c r="O11" s="82"/>
      <c r="P11" s="85">
        <v>264.010942</v>
      </c>
      <c r="Q11" s="85">
        <v>683.06505900000002</v>
      </c>
      <c r="R11" s="85">
        <f t="shared" ref="R11:R19" si="0">H11</f>
        <v>150.05343400000001</v>
      </c>
      <c r="S11" s="85">
        <f>SUM($H11:I11)</f>
        <v>243.85981200000001</v>
      </c>
      <c r="T11" s="85">
        <f>SUM($H11:J11)</f>
        <v>349.18218999999999</v>
      </c>
      <c r="U11" s="85">
        <v>435.25394</v>
      </c>
      <c r="V11" s="85">
        <f t="shared" ref="V11:V19" si="1">K11</f>
        <v>55.570250000000001</v>
      </c>
      <c r="W11" s="85">
        <f>SUM($K11:L11)</f>
        <v>114.09229999999999</v>
      </c>
      <c r="X11" s="85">
        <f>SUM($K11:M11)</f>
        <v>292.19109600000002</v>
      </c>
    </row>
    <row r="12" spans="1:25" outlineLevel="2" x14ac:dyDescent="0.25">
      <c r="B12" s="82"/>
      <c r="C12" s="82"/>
      <c r="D12" s="82" t="s">
        <v>217</v>
      </c>
      <c r="E12" s="85" t="s">
        <v>308</v>
      </c>
      <c r="F12" s="82"/>
      <c r="G12" s="82"/>
      <c r="H12" s="85">
        <v>1625.4562299999952</v>
      </c>
      <c r="I12" s="85">
        <v>1704.9105499999985</v>
      </c>
      <c r="J12" s="85">
        <v>1632.2209700000003</v>
      </c>
      <c r="K12" s="85">
        <v>1650.6349599999992</v>
      </c>
      <c r="L12" s="85">
        <v>1659.4819200000002</v>
      </c>
      <c r="M12" s="85">
        <v>1706.1611000000007</v>
      </c>
      <c r="N12" s="82"/>
      <c r="O12" s="82"/>
      <c r="P12" s="85">
        <v>6489.4565229999998</v>
      </c>
      <c r="Q12" s="85">
        <v>6834.2931759999938</v>
      </c>
      <c r="R12" s="85">
        <f t="shared" si="0"/>
        <v>1625.4562299999952</v>
      </c>
      <c r="S12" s="85">
        <f>SUM($H12:I12)</f>
        <v>3330.3667799999939</v>
      </c>
      <c r="T12" s="85">
        <f>SUM($H12:J12)</f>
        <v>4962.5877499999942</v>
      </c>
      <c r="U12" s="85">
        <v>6567.2979599999971</v>
      </c>
      <c r="V12" s="85">
        <f t="shared" si="1"/>
        <v>1650.6349599999992</v>
      </c>
      <c r="W12" s="85">
        <f>SUM($K12:L12)</f>
        <v>3310.1168799999996</v>
      </c>
      <c r="X12" s="85">
        <f>SUM($K12:M12)</f>
        <v>5016.2779800000008</v>
      </c>
    </row>
    <row r="13" spans="1:25" outlineLevel="2" x14ac:dyDescent="0.25">
      <c r="B13" s="82"/>
      <c r="C13" s="82"/>
      <c r="D13" s="82" t="s">
        <v>211</v>
      </c>
      <c r="E13" s="85" t="s">
        <v>308</v>
      </c>
      <c r="F13" s="82"/>
      <c r="G13" s="82"/>
      <c r="H13" s="85">
        <v>747.26814999999897</v>
      </c>
      <c r="I13" s="85">
        <v>617.66738400000008</v>
      </c>
      <c r="J13" s="85">
        <v>730.40430599999888</v>
      </c>
      <c r="K13" s="85">
        <v>651.05306799999994</v>
      </c>
      <c r="L13" s="85">
        <v>750.87636699999973</v>
      </c>
      <c r="M13" s="85">
        <v>659.34250300000008</v>
      </c>
      <c r="N13" s="82"/>
      <c r="O13" s="82"/>
      <c r="P13" s="85">
        <v>2406.2956920000001</v>
      </c>
      <c r="Q13" s="85">
        <v>2509.6514339999985</v>
      </c>
      <c r="R13" s="85">
        <f t="shared" si="0"/>
        <v>747.26814999999897</v>
      </c>
      <c r="S13" s="85">
        <f>SUM($H13:I13)</f>
        <v>1364.9355339999991</v>
      </c>
      <c r="T13" s="85">
        <f>SUM($H13:J13)</f>
        <v>2095.3398399999978</v>
      </c>
      <c r="U13" s="85">
        <v>2599.2082119999977</v>
      </c>
      <c r="V13" s="85">
        <f t="shared" si="1"/>
        <v>651.05306799999994</v>
      </c>
      <c r="W13" s="85">
        <f>SUM($K13:L13)</f>
        <v>1401.9294349999996</v>
      </c>
      <c r="X13" s="85">
        <f>SUM($K13:M13)</f>
        <v>2061.2719379999999</v>
      </c>
    </row>
    <row r="14" spans="1:25" outlineLevel="2" x14ac:dyDescent="0.25">
      <c r="B14" s="82"/>
      <c r="C14" s="82"/>
      <c r="D14" s="82" t="s">
        <v>221</v>
      </c>
      <c r="E14" s="85" t="s">
        <v>308</v>
      </c>
      <c r="F14" s="82"/>
      <c r="G14" s="82"/>
      <c r="H14" s="85">
        <v>718.90774499999952</v>
      </c>
      <c r="I14" s="85">
        <v>834.63037399999939</v>
      </c>
      <c r="J14" s="85">
        <v>834.05048899999917</v>
      </c>
      <c r="K14" s="85">
        <v>711.8898359999996</v>
      </c>
      <c r="L14" s="85">
        <v>859.19247699999971</v>
      </c>
      <c r="M14" s="85">
        <v>880.92700999999965</v>
      </c>
      <c r="N14" s="82"/>
      <c r="O14" s="82"/>
      <c r="P14" s="85">
        <v>3100.002082</v>
      </c>
      <c r="Q14" s="85">
        <v>3001.9028259999991</v>
      </c>
      <c r="R14" s="85">
        <f t="shared" si="0"/>
        <v>718.90774499999952</v>
      </c>
      <c r="S14" s="85">
        <f>SUM($H14:I14)</f>
        <v>1553.5381189999989</v>
      </c>
      <c r="T14" s="85">
        <f>SUM($H14:J14)</f>
        <v>2387.5886079999982</v>
      </c>
      <c r="U14" s="85">
        <v>3088.7897459999976</v>
      </c>
      <c r="V14" s="85">
        <f t="shared" si="1"/>
        <v>711.8898359999996</v>
      </c>
      <c r="W14" s="85">
        <f>SUM($K14:L14)</f>
        <v>1571.0823129999994</v>
      </c>
      <c r="X14" s="85">
        <f>SUM($K14:M14)</f>
        <v>2452.0093229999993</v>
      </c>
    </row>
    <row r="15" spans="1:25" s="64" customFormat="1" ht="12" customHeight="1" outlineLevel="3" x14ac:dyDescent="0.25">
      <c r="A15" s="83"/>
      <c r="B15" s="83"/>
      <c r="C15" s="83"/>
      <c r="D15" s="86" t="s">
        <v>212</v>
      </c>
      <c r="E15" s="85" t="s">
        <v>308</v>
      </c>
      <c r="F15" s="83"/>
      <c r="G15" s="83"/>
      <c r="H15" s="87">
        <v>385.72889099999986</v>
      </c>
      <c r="I15" s="87">
        <v>407.4347479999999</v>
      </c>
      <c r="J15" s="87">
        <v>386.63269099999968</v>
      </c>
      <c r="K15" s="87">
        <v>354.79701899999981</v>
      </c>
      <c r="L15" s="87">
        <v>437.91686199999981</v>
      </c>
      <c r="M15" s="87">
        <v>395.6886599999998</v>
      </c>
      <c r="N15" s="83"/>
      <c r="O15" s="83"/>
      <c r="P15" s="87">
        <v>1506.6866640000001</v>
      </c>
      <c r="Q15" s="87">
        <v>1446.1713669999999</v>
      </c>
      <c r="R15" s="87">
        <f t="shared" si="0"/>
        <v>385.72889099999986</v>
      </c>
      <c r="S15" s="87">
        <f>SUM($H15:I15)</f>
        <v>793.16363899999976</v>
      </c>
      <c r="T15" s="87">
        <f>SUM($H15:J15)</f>
        <v>1179.7963299999994</v>
      </c>
      <c r="U15" s="87">
        <v>1479.3285659999992</v>
      </c>
      <c r="V15" s="87">
        <f t="shared" si="1"/>
        <v>354.79701899999981</v>
      </c>
      <c r="W15" s="87">
        <f>SUM($K15:L15)</f>
        <v>792.71388099999967</v>
      </c>
      <c r="X15" s="87">
        <f>SUM($K15:M15)</f>
        <v>1188.4025409999995</v>
      </c>
      <c r="Y15" s="83"/>
    </row>
    <row r="16" spans="1:25" s="64" customFormat="1" ht="12" customHeight="1" outlineLevel="3" x14ac:dyDescent="0.25">
      <c r="A16" s="83"/>
      <c r="B16" s="83"/>
      <c r="C16" s="83"/>
      <c r="D16" s="86" t="s">
        <v>213</v>
      </c>
      <c r="E16" s="85" t="s">
        <v>308</v>
      </c>
      <c r="F16" s="83"/>
      <c r="G16" s="83"/>
      <c r="H16" s="87">
        <v>111.65509799999987</v>
      </c>
      <c r="I16" s="87">
        <v>171.39244899999966</v>
      </c>
      <c r="J16" s="87">
        <v>174.89108999999965</v>
      </c>
      <c r="K16" s="87">
        <v>144.51680999999985</v>
      </c>
      <c r="L16" s="87">
        <v>165.39456399999992</v>
      </c>
      <c r="M16" s="87">
        <v>227.40598799999984</v>
      </c>
      <c r="N16" s="83"/>
      <c r="O16" s="83"/>
      <c r="P16" s="87">
        <v>588.42357400000003</v>
      </c>
      <c r="Q16" s="87">
        <v>648.20176299999935</v>
      </c>
      <c r="R16" s="87">
        <f t="shared" si="0"/>
        <v>111.65509799999987</v>
      </c>
      <c r="S16" s="87">
        <f>SUM($H16:I16)</f>
        <v>283.04754699999955</v>
      </c>
      <c r="T16" s="87">
        <f>SUM($H16:J16)</f>
        <v>457.93863699999918</v>
      </c>
      <c r="U16" s="87">
        <v>619.73961099999883</v>
      </c>
      <c r="V16" s="87">
        <f t="shared" si="1"/>
        <v>144.51680999999985</v>
      </c>
      <c r="W16" s="87">
        <f>SUM($K16:L16)</f>
        <v>309.9113739999998</v>
      </c>
      <c r="X16" s="87">
        <f>SUM($K16:M16)</f>
        <v>537.31736199999966</v>
      </c>
      <c r="Y16" s="83"/>
    </row>
    <row r="17" spans="1:25" s="64" customFormat="1" ht="12" customHeight="1" outlineLevel="3" x14ac:dyDescent="0.25">
      <c r="A17" s="83"/>
      <c r="B17" s="83"/>
      <c r="C17" s="83"/>
      <c r="D17" s="86" t="s">
        <v>214</v>
      </c>
      <c r="E17" s="85" t="s">
        <v>308</v>
      </c>
      <c r="F17" s="83"/>
      <c r="G17" s="83"/>
      <c r="H17" s="87">
        <v>91.270189999999843</v>
      </c>
      <c r="I17" s="87">
        <v>118.73580199999979</v>
      </c>
      <c r="J17" s="87">
        <v>137.91984699999989</v>
      </c>
      <c r="K17" s="87">
        <v>74.784224000000066</v>
      </c>
      <c r="L17" s="87">
        <v>102.17222999999993</v>
      </c>
      <c r="M17" s="87">
        <v>132.58834999999999</v>
      </c>
      <c r="N17" s="83"/>
      <c r="O17" s="83"/>
      <c r="P17" s="87">
        <v>513.93588</v>
      </c>
      <c r="Q17" s="87">
        <v>374.94974499999955</v>
      </c>
      <c r="R17" s="87">
        <f t="shared" si="0"/>
        <v>91.270189999999843</v>
      </c>
      <c r="S17" s="87">
        <f>SUM($H17:I17)</f>
        <v>210.00599199999965</v>
      </c>
      <c r="T17" s="87">
        <f>SUM($H17:J17)</f>
        <v>347.92583899999954</v>
      </c>
      <c r="U17" s="87">
        <v>459.44186799999954</v>
      </c>
      <c r="V17" s="87">
        <f t="shared" si="1"/>
        <v>74.784224000000066</v>
      </c>
      <c r="W17" s="87">
        <f>SUM($K17:L17)</f>
        <v>176.95645400000001</v>
      </c>
      <c r="X17" s="87">
        <f>SUM($K17:M17)</f>
        <v>309.544804</v>
      </c>
      <c r="Y17" s="83"/>
    </row>
    <row r="18" spans="1:25" s="64" customFormat="1" ht="12" customHeight="1" outlineLevel="3" x14ac:dyDescent="0.25">
      <c r="A18" s="83"/>
      <c r="B18" s="83"/>
      <c r="C18" s="83"/>
      <c r="D18" s="86" t="s">
        <v>215</v>
      </c>
      <c r="E18" s="85" t="s">
        <v>308</v>
      </c>
      <c r="F18" s="83"/>
      <c r="G18" s="83"/>
      <c r="H18" s="87">
        <v>58.07859000000002</v>
      </c>
      <c r="I18" s="87">
        <v>73.250149999999991</v>
      </c>
      <c r="J18" s="87">
        <v>79.227289999999982</v>
      </c>
      <c r="K18" s="87">
        <v>81.798109999999994</v>
      </c>
      <c r="L18" s="87">
        <v>87.239362</v>
      </c>
      <c r="M18" s="87">
        <v>61.973980000000012</v>
      </c>
      <c r="N18" s="83"/>
      <c r="O18" s="83"/>
      <c r="P18" s="87">
        <v>233.1842</v>
      </c>
      <c r="Q18" s="87">
        <v>255.98134999999996</v>
      </c>
      <c r="R18" s="87">
        <f t="shared" si="0"/>
        <v>58.07859000000002</v>
      </c>
      <c r="S18" s="87">
        <f>SUM($H18:I18)</f>
        <v>131.32874000000001</v>
      </c>
      <c r="T18" s="87">
        <f>SUM($H18:J18)</f>
        <v>210.55602999999999</v>
      </c>
      <c r="U18" s="87">
        <v>285.27318999999994</v>
      </c>
      <c r="V18" s="87">
        <f t="shared" si="1"/>
        <v>81.798109999999994</v>
      </c>
      <c r="W18" s="87">
        <f>SUM($K18:L18)</f>
        <v>169.03747199999998</v>
      </c>
      <c r="X18" s="87">
        <f>SUM($K18:M18)</f>
        <v>231.01145199999999</v>
      </c>
      <c r="Y18" s="83"/>
    </row>
    <row r="19" spans="1:25" s="64" customFormat="1" ht="12" customHeight="1" outlineLevel="3" x14ac:dyDescent="0.25">
      <c r="A19" s="83"/>
      <c r="B19" s="83"/>
      <c r="C19" s="83"/>
      <c r="D19" s="86" t="s">
        <v>216</v>
      </c>
      <c r="E19" s="85" t="s">
        <v>308</v>
      </c>
      <c r="F19" s="83"/>
      <c r="G19" s="83"/>
      <c r="H19" s="87">
        <v>72.174976000000001</v>
      </c>
      <c r="I19" s="87">
        <v>63.817225000000001</v>
      </c>
      <c r="J19" s="87">
        <v>55.379571000000006</v>
      </c>
      <c r="K19" s="87">
        <v>55.993673000000001</v>
      </c>
      <c r="L19" s="87">
        <v>66.469459000000001</v>
      </c>
      <c r="M19" s="87">
        <v>63.270032000000015</v>
      </c>
      <c r="N19" s="83"/>
      <c r="O19" s="83"/>
      <c r="P19" s="87">
        <v>257.77176400000002</v>
      </c>
      <c r="Q19" s="87">
        <v>276.59860100000003</v>
      </c>
      <c r="R19" s="87">
        <f t="shared" si="0"/>
        <v>72.174976000000001</v>
      </c>
      <c r="S19" s="87">
        <f>SUM($H19:I19)</f>
        <v>135.99220099999999</v>
      </c>
      <c r="T19" s="87">
        <f>SUM($H19:J19)</f>
        <v>191.37177199999999</v>
      </c>
      <c r="U19" s="87">
        <v>245.00651099999999</v>
      </c>
      <c r="V19" s="87">
        <f t="shared" si="1"/>
        <v>55.993673000000001</v>
      </c>
      <c r="W19" s="87">
        <f>SUM($K19:L19)</f>
        <v>122.463132</v>
      </c>
      <c r="X19" s="87">
        <f>SUM($K19:M19)</f>
        <v>185.73316400000002</v>
      </c>
      <c r="Y19" s="83"/>
    </row>
    <row r="20" spans="1:25" s="82" customFormat="1" ht="5.0999999999999996" customHeight="1" outlineLevel="1" x14ac:dyDescent="0.25">
      <c r="H20" s="85"/>
      <c r="I20" s="85"/>
      <c r="J20" s="85"/>
      <c r="K20" s="85"/>
      <c r="L20" s="85"/>
      <c r="M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25" outlineLevel="1" x14ac:dyDescent="0.25">
      <c r="C21" s="78" t="s">
        <v>218</v>
      </c>
      <c r="D21" s="79"/>
      <c r="E21" s="95" t="s">
        <v>308</v>
      </c>
      <c r="F21" s="79"/>
      <c r="G21" s="79"/>
      <c r="H21" s="95">
        <v>798.86207000000013</v>
      </c>
      <c r="I21" s="95">
        <v>1271.5741099999998</v>
      </c>
      <c r="J21" s="95">
        <v>1015.0620699999999</v>
      </c>
      <c r="K21" s="95">
        <v>1219.1204700000001</v>
      </c>
      <c r="L21" s="95">
        <v>1324.5274399999998</v>
      </c>
      <c r="M21" s="95">
        <v>982.02741000000003</v>
      </c>
      <c r="N21" s="78"/>
      <c r="O21" s="78"/>
      <c r="P21" s="95">
        <v>4102.3972530000001</v>
      </c>
      <c r="Q21" s="95">
        <v>3875.0446300000003</v>
      </c>
      <c r="R21" s="95">
        <f t="shared" ref="R21" si="2">H21</f>
        <v>798.86207000000013</v>
      </c>
      <c r="S21" s="95">
        <f>SUM($H21:I21)</f>
        <v>2070.4361799999997</v>
      </c>
      <c r="T21" s="95">
        <f>SUM($H21:J21)</f>
        <v>3085.4982499999996</v>
      </c>
      <c r="U21" s="95">
        <v>4045.9479599999995</v>
      </c>
      <c r="V21" s="95">
        <f t="shared" ref="V21" si="3">K21</f>
        <v>1219.1204700000001</v>
      </c>
      <c r="W21" s="95">
        <f>SUM($K21:L21)</f>
        <v>2543.6479099999997</v>
      </c>
      <c r="X21" s="95">
        <f>SUM($K21:M21)</f>
        <v>3525.6753199999998</v>
      </c>
    </row>
    <row r="22" spans="1:25" s="82" customFormat="1" ht="5.0999999999999996" customHeight="1" outlineLevel="2" x14ac:dyDescent="0.25">
      <c r="H22" s="85"/>
      <c r="I22" s="85"/>
      <c r="J22" s="85"/>
      <c r="K22" s="85"/>
      <c r="L22" s="85"/>
      <c r="M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5" outlineLevel="2" x14ac:dyDescent="0.25">
      <c r="B23" s="82"/>
      <c r="C23" s="82"/>
      <c r="D23" s="82" t="s">
        <v>210</v>
      </c>
      <c r="E23" s="85" t="s">
        <v>308</v>
      </c>
      <c r="F23" s="82"/>
      <c r="G23" s="82"/>
      <c r="H23" s="85">
        <v>15.468500000000001</v>
      </c>
      <c r="I23" s="85">
        <v>9.9420000000000002</v>
      </c>
      <c r="J23" s="85">
        <v>0</v>
      </c>
      <c r="K23" s="85">
        <v>1.4644999999999999</v>
      </c>
      <c r="L23" s="85">
        <v>1.4653</v>
      </c>
      <c r="M23" s="85">
        <v>1.8130500000000001</v>
      </c>
      <c r="N23" s="82"/>
      <c r="O23" s="82"/>
      <c r="P23" s="85">
        <v>5.0722500000000004</v>
      </c>
      <c r="Q23" s="85">
        <v>33.800249999999998</v>
      </c>
      <c r="R23" s="85">
        <f t="shared" ref="R23:R26" si="4">H23</f>
        <v>15.468500000000001</v>
      </c>
      <c r="S23" s="85">
        <f>SUM($H23:I23)</f>
        <v>25.410499999999999</v>
      </c>
      <c r="T23" s="85">
        <f>SUM($H23:J23)</f>
        <v>25.410499999999999</v>
      </c>
      <c r="U23" s="85">
        <v>70.405850000000001</v>
      </c>
      <c r="V23" s="85">
        <f t="shared" ref="V23:V26" si="5">K23</f>
        <v>1.4644999999999999</v>
      </c>
      <c r="W23" s="85">
        <f>SUM($K23:L23)</f>
        <v>2.9298000000000002</v>
      </c>
      <c r="X23" s="85">
        <f>SUM($K23:M23)</f>
        <v>4.7428500000000007</v>
      </c>
    </row>
    <row r="24" spans="1:25" outlineLevel="2" x14ac:dyDescent="0.25">
      <c r="B24" s="82"/>
      <c r="C24" s="82"/>
      <c r="D24" s="82" t="s">
        <v>217</v>
      </c>
      <c r="E24" s="85" t="s">
        <v>308</v>
      </c>
      <c r="F24" s="82"/>
      <c r="G24" s="82"/>
      <c r="H24" s="85">
        <v>767.77998000000014</v>
      </c>
      <c r="I24" s="85">
        <v>1261.6321099999998</v>
      </c>
      <c r="J24" s="85">
        <v>1015.0620699999999</v>
      </c>
      <c r="K24" s="85">
        <v>1179.9401399999999</v>
      </c>
      <c r="L24" s="85">
        <v>1269.6489999999999</v>
      </c>
      <c r="M24" s="85">
        <v>958.02939000000003</v>
      </c>
      <c r="N24" s="82"/>
      <c r="O24" s="82"/>
      <c r="P24" s="85">
        <v>4070.0881529999997</v>
      </c>
      <c r="Q24" s="85">
        <v>3829.3927899999999</v>
      </c>
      <c r="R24" s="85">
        <f t="shared" si="4"/>
        <v>767.77998000000014</v>
      </c>
      <c r="S24" s="85">
        <f>SUM($H24:I24)</f>
        <v>2029.4120899999998</v>
      </c>
      <c r="T24" s="85">
        <f>SUM($H24:J24)</f>
        <v>3044.4741599999998</v>
      </c>
      <c r="U24" s="85">
        <v>3959.9285199999995</v>
      </c>
      <c r="V24" s="85">
        <f t="shared" si="5"/>
        <v>1179.9401399999999</v>
      </c>
      <c r="W24" s="85">
        <f>SUM($K24:L24)</f>
        <v>2449.58914</v>
      </c>
      <c r="X24" s="85">
        <f>SUM($K24:M24)</f>
        <v>3407.6185300000002</v>
      </c>
    </row>
    <row r="25" spans="1:25" outlineLevel="2" x14ac:dyDescent="0.25">
      <c r="B25" s="82"/>
      <c r="C25" s="82"/>
      <c r="D25" s="82" t="s">
        <v>211</v>
      </c>
      <c r="E25" s="85" t="s">
        <v>308</v>
      </c>
      <c r="F25" s="82"/>
      <c r="G25" s="82"/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2"/>
      <c r="O25" s="82"/>
      <c r="P25" s="85">
        <v>27.236849999999997</v>
      </c>
      <c r="Q25" s="85">
        <v>0</v>
      </c>
      <c r="R25" s="85">
        <f t="shared" si="4"/>
        <v>0</v>
      </c>
      <c r="S25" s="85">
        <f>SUM($H25:I25)</f>
        <v>0</v>
      </c>
      <c r="T25" s="85">
        <f>SUM($H25:J25)</f>
        <v>0</v>
      </c>
      <c r="U25" s="85">
        <v>0</v>
      </c>
      <c r="V25" s="85">
        <f t="shared" si="5"/>
        <v>0</v>
      </c>
      <c r="W25" s="85">
        <f>SUM($K25:L25)</f>
        <v>0</v>
      </c>
      <c r="X25" s="85">
        <f>SUM($K25:M25)</f>
        <v>0</v>
      </c>
    </row>
    <row r="26" spans="1:25" outlineLevel="2" x14ac:dyDescent="0.25">
      <c r="B26" s="82"/>
      <c r="C26" s="82"/>
      <c r="D26" s="82" t="s">
        <v>212</v>
      </c>
      <c r="E26" s="85" t="s">
        <v>308</v>
      </c>
      <c r="F26" s="82"/>
      <c r="G26" s="82"/>
      <c r="H26" s="85">
        <v>15.613589999999999</v>
      </c>
      <c r="I26" s="85">
        <v>0</v>
      </c>
      <c r="J26" s="85">
        <v>0</v>
      </c>
      <c r="K26" s="85">
        <v>37.715830000000004</v>
      </c>
      <c r="L26" s="85">
        <v>53.413139999999999</v>
      </c>
      <c r="M26" s="85">
        <v>22.18497</v>
      </c>
      <c r="N26" s="82"/>
      <c r="O26" s="82"/>
      <c r="P26" s="85">
        <v>0</v>
      </c>
      <c r="Q26" s="85">
        <v>11.85159</v>
      </c>
      <c r="R26" s="85">
        <f t="shared" si="4"/>
        <v>15.613589999999999</v>
      </c>
      <c r="S26" s="85">
        <f>SUM($H26:I26)</f>
        <v>15.613589999999999</v>
      </c>
      <c r="T26" s="85">
        <f>SUM($H26:J26)</f>
        <v>15.613589999999999</v>
      </c>
      <c r="U26" s="85">
        <v>15.613589999999999</v>
      </c>
      <c r="V26" s="85">
        <f t="shared" si="5"/>
        <v>37.715830000000004</v>
      </c>
      <c r="W26" s="85">
        <f>SUM($K26:L26)</f>
        <v>91.12897000000001</v>
      </c>
      <c r="X26" s="85">
        <f>SUM($K26:M26)</f>
        <v>113.31394</v>
      </c>
    </row>
    <row r="27" spans="1:25" s="82" customFormat="1" ht="5.0999999999999996" customHeight="1" outlineLevel="1" x14ac:dyDescent="0.25">
      <c r="H27" s="85"/>
      <c r="I27" s="85"/>
      <c r="J27" s="85"/>
      <c r="K27" s="85"/>
      <c r="L27" s="85"/>
      <c r="M27" s="85"/>
      <c r="P27" s="85"/>
      <c r="Q27" s="85"/>
      <c r="R27" s="85"/>
      <c r="S27" s="85"/>
      <c r="T27" s="85"/>
      <c r="U27" s="85"/>
      <c r="V27" s="85"/>
      <c r="W27" s="85"/>
      <c r="X27" s="85"/>
    </row>
    <row r="28" spans="1:25" outlineLevel="1" x14ac:dyDescent="0.25">
      <c r="C28" s="78" t="s">
        <v>219</v>
      </c>
      <c r="D28" s="79"/>
      <c r="E28" s="95" t="s">
        <v>308</v>
      </c>
      <c r="F28" s="79"/>
      <c r="G28" s="79"/>
      <c r="H28" s="95">
        <v>2442.8234889999935</v>
      </c>
      <c r="I28" s="95">
        <v>1979.4405759999981</v>
      </c>
      <c r="J28" s="95">
        <v>2286.9360729999985</v>
      </c>
      <c r="K28" s="95">
        <v>1850.0276439999989</v>
      </c>
      <c r="L28" s="95">
        <v>2003.5453739999998</v>
      </c>
      <c r="M28" s="95">
        <v>2442.5019990000005</v>
      </c>
      <c r="N28" s="78"/>
      <c r="O28" s="78"/>
      <c r="P28" s="95">
        <v>8157.3679860000002</v>
      </c>
      <c r="Q28" s="95">
        <v>9153.8678649999929</v>
      </c>
      <c r="R28" s="95">
        <f t="shared" ref="R28" si="6">H28</f>
        <v>2442.8234889999935</v>
      </c>
      <c r="S28" s="95">
        <f>SUM($H28:I28)</f>
        <v>4422.2640649999921</v>
      </c>
      <c r="T28" s="95">
        <f>SUM($H28:J28)</f>
        <v>6709.2001379999911</v>
      </c>
      <c r="U28" s="95">
        <v>8644.6018979999935</v>
      </c>
      <c r="V28" s="95">
        <f t="shared" ref="V28" si="7">K28</f>
        <v>1850.0276439999989</v>
      </c>
      <c r="W28" s="95">
        <f>SUM($K28:L28)</f>
        <v>3853.5730179999987</v>
      </c>
      <c r="X28" s="95">
        <f>SUM($K28:M28)</f>
        <v>6296.0750169999992</v>
      </c>
    </row>
    <row r="29" spans="1:25" s="82" customFormat="1" ht="5.0999999999999996" customHeight="1" outlineLevel="2" x14ac:dyDescent="0.25">
      <c r="H29" s="85"/>
      <c r="I29" s="85"/>
      <c r="J29" s="85"/>
      <c r="K29" s="85"/>
      <c r="L29" s="85"/>
      <c r="M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5" s="82" customFormat="1" outlineLevel="2" x14ac:dyDescent="0.25">
      <c r="D30" s="82" t="s">
        <v>210</v>
      </c>
      <c r="E30" s="85" t="s">
        <v>308</v>
      </c>
      <c r="H30" s="85">
        <v>134.584934</v>
      </c>
      <c r="I30" s="85">
        <v>83.864377999999988</v>
      </c>
      <c r="J30" s="85">
        <v>105.322378</v>
      </c>
      <c r="K30" s="85">
        <v>54.10575</v>
      </c>
      <c r="L30" s="85">
        <v>57.056750000000001</v>
      </c>
      <c r="M30" s="85">
        <v>176.28574600000002</v>
      </c>
      <c r="P30" s="85">
        <v>258.93869200000006</v>
      </c>
      <c r="Q30" s="85">
        <v>649.26480900000001</v>
      </c>
      <c r="R30" s="85">
        <f t="shared" ref="R30:R38" si="8">H30</f>
        <v>134.584934</v>
      </c>
      <c r="S30" s="85">
        <f>SUM($H30:I30)</f>
        <v>218.44931199999999</v>
      </c>
      <c r="T30" s="85">
        <f>SUM($H30:J30)</f>
        <v>323.77168999999998</v>
      </c>
      <c r="U30" s="85">
        <v>364.84808999999996</v>
      </c>
      <c r="V30" s="85">
        <f t="shared" ref="V30:V38" si="9">K30</f>
        <v>54.10575</v>
      </c>
      <c r="W30" s="85">
        <f>SUM($K30:L30)</f>
        <v>111.16249999999999</v>
      </c>
      <c r="X30" s="85">
        <f>SUM($K30:M30)</f>
        <v>287.44824600000004</v>
      </c>
    </row>
    <row r="31" spans="1:25" s="82" customFormat="1" outlineLevel="2" x14ac:dyDescent="0.25">
      <c r="D31" s="82" t="s">
        <v>217</v>
      </c>
      <c r="E31" s="85" t="s">
        <v>308</v>
      </c>
      <c r="H31" s="85">
        <v>857.67624999999509</v>
      </c>
      <c r="I31" s="85">
        <v>443.27843999999868</v>
      </c>
      <c r="J31" s="85">
        <v>617.15890000000036</v>
      </c>
      <c r="K31" s="85">
        <v>470.69481999999925</v>
      </c>
      <c r="L31" s="85">
        <v>389.83292000000029</v>
      </c>
      <c r="M31" s="85">
        <v>748.13171000000068</v>
      </c>
      <c r="P31" s="85">
        <v>2419.3683700000006</v>
      </c>
      <c r="Q31" s="85">
        <v>3004.9003859999948</v>
      </c>
      <c r="R31" s="85">
        <f t="shared" si="8"/>
        <v>857.67624999999509</v>
      </c>
      <c r="S31" s="85">
        <f>SUM($H31:I31)</f>
        <v>1300.9546899999937</v>
      </c>
      <c r="T31" s="85">
        <f>SUM($H31:J31)</f>
        <v>1918.113589999994</v>
      </c>
      <c r="U31" s="85">
        <v>2607.3694399999968</v>
      </c>
      <c r="V31" s="85">
        <f t="shared" si="9"/>
        <v>470.69481999999925</v>
      </c>
      <c r="W31" s="85">
        <f>SUM($K31:L31)</f>
        <v>860.52773999999954</v>
      </c>
      <c r="X31" s="85">
        <f>SUM($K31:M31)</f>
        <v>1608.6594500000001</v>
      </c>
    </row>
    <row r="32" spans="1:25" s="82" customFormat="1" outlineLevel="2" x14ac:dyDescent="0.25">
      <c r="D32" s="82" t="s">
        <v>211</v>
      </c>
      <c r="E32" s="85" t="s">
        <v>308</v>
      </c>
      <c r="H32" s="85">
        <v>747.26814999999897</v>
      </c>
      <c r="I32" s="85">
        <v>617.66738400000008</v>
      </c>
      <c r="J32" s="85">
        <v>730.40430599999888</v>
      </c>
      <c r="K32" s="85">
        <v>651.05306799999994</v>
      </c>
      <c r="L32" s="85">
        <v>750.87636699999973</v>
      </c>
      <c r="M32" s="85">
        <v>659.34250300000008</v>
      </c>
      <c r="P32" s="85">
        <v>2379.0588419999999</v>
      </c>
      <c r="Q32" s="85">
        <v>2509.6514339999985</v>
      </c>
      <c r="R32" s="85">
        <f t="shared" si="8"/>
        <v>747.26814999999897</v>
      </c>
      <c r="S32" s="85">
        <f>SUM($H32:I32)</f>
        <v>1364.9355339999991</v>
      </c>
      <c r="T32" s="85">
        <f>SUM($H32:J32)</f>
        <v>2095.3398399999978</v>
      </c>
      <c r="U32" s="85">
        <v>2599.2082119999977</v>
      </c>
      <c r="V32" s="85">
        <f t="shared" si="9"/>
        <v>651.05306799999994</v>
      </c>
      <c r="W32" s="85">
        <f>SUM($K32:L32)</f>
        <v>1401.9294349999996</v>
      </c>
      <c r="X32" s="85">
        <f>SUM($K32:M32)</f>
        <v>2061.2719379999999</v>
      </c>
    </row>
    <row r="33" spans="2:24" s="82" customFormat="1" outlineLevel="2" x14ac:dyDescent="0.25">
      <c r="D33" s="82" t="s">
        <v>221</v>
      </c>
      <c r="E33" s="85" t="s">
        <v>308</v>
      </c>
      <c r="H33" s="85">
        <v>703.29415499999959</v>
      </c>
      <c r="I33" s="85">
        <v>834.63037399999939</v>
      </c>
      <c r="J33" s="85">
        <v>834.05048899999917</v>
      </c>
      <c r="K33" s="85">
        <v>674.17400599999974</v>
      </c>
      <c r="L33" s="85">
        <v>805.77933699999971</v>
      </c>
      <c r="M33" s="85">
        <v>858.74203999999963</v>
      </c>
      <c r="P33" s="85">
        <v>3100.002082</v>
      </c>
      <c r="Q33" s="85">
        <v>2990.0512359999993</v>
      </c>
      <c r="R33" s="85">
        <f t="shared" si="8"/>
        <v>703.29415499999959</v>
      </c>
      <c r="S33" s="85">
        <f>SUM($H33:I33)</f>
        <v>1537.924528999999</v>
      </c>
      <c r="T33" s="85">
        <f>SUM($H33:J33)</f>
        <v>2371.9750179999983</v>
      </c>
      <c r="U33" s="85">
        <v>3073.1761559999977</v>
      </c>
      <c r="V33" s="85">
        <f t="shared" si="9"/>
        <v>674.17400599999974</v>
      </c>
      <c r="W33" s="85">
        <f>SUM($K33:L33)</f>
        <v>1479.9533429999994</v>
      </c>
      <c r="X33" s="85">
        <f>SUM($K33:M33)</f>
        <v>2338.6953829999993</v>
      </c>
    </row>
    <row r="34" spans="2:24" s="83" customFormat="1" ht="12" customHeight="1" outlineLevel="3" x14ac:dyDescent="0.25">
      <c r="D34" s="86" t="s">
        <v>212</v>
      </c>
      <c r="E34" s="85" t="s">
        <v>308</v>
      </c>
      <c r="H34" s="87">
        <v>370.11530099999987</v>
      </c>
      <c r="I34" s="87">
        <v>407.4347479999999</v>
      </c>
      <c r="J34" s="87">
        <v>386.63269099999968</v>
      </c>
      <c r="K34" s="87">
        <v>317.08118899999982</v>
      </c>
      <c r="L34" s="87">
        <v>384.50372199999981</v>
      </c>
      <c r="M34" s="87">
        <v>373.50368999999978</v>
      </c>
      <c r="P34" s="87">
        <v>1506.6866640000001</v>
      </c>
      <c r="Q34" s="87">
        <v>1434.3197770000002</v>
      </c>
      <c r="R34" s="87">
        <f t="shared" si="8"/>
        <v>370.11530099999987</v>
      </c>
      <c r="S34" s="85">
        <f>SUM($H34:I34)</f>
        <v>777.55004899999972</v>
      </c>
      <c r="T34" s="85">
        <f>SUM($H34:J34)</f>
        <v>1164.1827399999993</v>
      </c>
      <c r="U34" s="87">
        <v>1463.7149759999991</v>
      </c>
      <c r="V34" s="87">
        <f t="shared" si="9"/>
        <v>317.08118899999982</v>
      </c>
      <c r="W34" s="87">
        <f>SUM($K34:L34)</f>
        <v>701.58491099999969</v>
      </c>
      <c r="X34" s="87">
        <f>SUM($K34:M34)</f>
        <v>1075.0886009999995</v>
      </c>
    </row>
    <row r="35" spans="2:24" s="83" customFormat="1" ht="12" customHeight="1" outlineLevel="3" x14ac:dyDescent="0.25">
      <c r="D35" s="86" t="s">
        <v>213</v>
      </c>
      <c r="E35" s="85" t="s">
        <v>308</v>
      </c>
      <c r="H35" s="87">
        <v>111.65509799999987</v>
      </c>
      <c r="I35" s="87">
        <v>171.39244899999966</v>
      </c>
      <c r="J35" s="87">
        <v>174.89108999999965</v>
      </c>
      <c r="K35" s="87">
        <v>144.51680999999985</v>
      </c>
      <c r="L35" s="87">
        <v>165.39456399999992</v>
      </c>
      <c r="M35" s="87">
        <v>227.40598799999984</v>
      </c>
      <c r="P35" s="87">
        <v>588.42357400000003</v>
      </c>
      <c r="Q35" s="87">
        <v>648.20176299999935</v>
      </c>
      <c r="R35" s="87">
        <f t="shared" si="8"/>
        <v>111.65509799999987</v>
      </c>
      <c r="S35" s="85">
        <f>SUM($H35:I35)</f>
        <v>283.04754699999955</v>
      </c>
      <c r="T35" s="85">
        <f>SUM($H35:J35)</f>
        <v>457.93863699999918</v>
      </c>
      <c r="U35" s="87">
        <v>619.73961099999883</v>
      </c>
      <c r="V35" s="87">
        <f t="shared" si="9"/>
        <v>144.51680999999985</v>
      </c>
      <c r="W35" s="87">
        <f>SUM($K35:L35)</f>
        <v>309.9113739999998</v>
      </c>
      <c r="X35" s="87">
        <f>SUM($K35:M35)</f>
        <v>537.31736199999966</v>
      </c>
    </row>
    <row r="36" spans="2:24" s="83" customFormat="1" ht="12" customHeight="1" outlineLevel="3" x14ac:dyDescent="0.25">
      <c r="D36" s="86" t="s">
        <v>214</v>
      </c>
      <c r="E36" s="85" t="s">
        <v>308</v>
      </c>
      <c r="H36" s="87">
        <v>91.270189999999843</v>
      </c>
      <c r="I36" s="87">
        <v>118.73580199999979</v>
      </c>
      <c r="J36" s="87">
        <v>137.91984699999989</v>
      </c>
      <c r="K36" s="87">
        <v>74.784224000000066</v>
      </c>
      <c r="L36" s="87">
        <v>102.17222999999993</v>
      </c>
      <c r="M36" s="87">
        <v>132.58834999999999</v>
      </c>
      <c r="P36" s="87">
        <v>513.93588</v>
      </c>
      <c r="Q36" s="87">
        <v>374.94974499999955</v>
      </c>
      <c r="R36" s="87">
        <f t="shared" si="8"/>
        <v>91.270189999999843</v>
      </c>
      <c r="S36" s="85">
        <f>SUM($H36:I36)</f>
        <v>210.00599199999965</v>
      </c>
      <c r="T36" s="85">
        <f>SUM($H36:J36)</f>
        <v>347.92583899999954</v>
      </c>
      <c r="U36" s="87">
        <v>459.44186799999954</v>
      </c>
      <c r="V36" s="87">
        <f t="shared" si="9"/>
        <v>74.784224000000066</v>
      </c>
      <c r="W36" s="87">
        <f>SUM($K36:L36)</f>
        <v>176.95645400000001</v>
      </c>
      <c r="X36" s="87">
        <f>SUM($K36:M36)</f>
        <v>309.544804</v>
      </c>
    </row>
    <row r="37" spans="2:24" s="83" customFormat="1" ht="12" customHeight="1" outlineLevel="3" x14ac:dyDescent="0.25">
      <c r="D37" s="86" t="s">
        <v>215</v>
      </c>
      <c r="E37" s="85" t="s">
        <v>308</v>
      </c>
      <c r="H37" s="87">
        <v>58.07859000000002</v>
      </c>
      <c r="I37" s="87">
        <v>73.250149999999991</v>
      </c>
      <c r="J37" s="87">
        <v>79.227289999999982</v>
      </c>
      <c r="K37" s="87">
        <v>81.798109999999994</v>
      </c>
      <c r="L37" s="87">
        <v>87.239362</v>
      </c>
      <c r="M37" s="87">
        <v>61.973980000000012</v>
      </c>
      <c r="P37" s="87">
        <v>233.1842</v>
      </c>
      <c r="Q37" s="87">
        <v>255.98134999999996</v>
      </c>
      <c r="R37" s="87">
        <f t="shared" si="8"/>
        <v>58.07859000000002</v>
      </c>
      <c r="S37" s="85">
        <f>SUM($H37:I37)</f>
        <v>131.32874000000001</v>
      </c>
      <c r="T37" s="85">
        <f>SUM($H37:J37)</f>
        <v>210.55602999999999</v>
      </c>
      <c r="U37" s="87">
        <v>285.27318999999994</v>
      </c>
      <c r="V37" s="87">
        <f t="shared" si="9"/>
        <v>81.798109999999994</v>
      </c>
      <c r="W37" s="87">
        <f>SUM($K37:L37)</f>
        <v>169.03747199999998</v>
      </c>
      <c r="X37" s="87">
        <f>SUM($K37:M37)</f>
        <v>231.01145199999999</v>
      </c>
    </row>
    <row r="38" spans="2:24" s="83" customFormat="1" ht="12" customHeight="1" outlineLevel="3" x14ac:dyDescent="0.25">
      <c r="D38" s="86" t="s">
        <v>216</v>
      </c>
      <c r="E38" s="85" t="s">
        <v>308</v>
      </c>
      <c r="H38" s="87">
        <v>72.174976000000001</v>
      </c>
      <c r="I38" s="87">
        <v>63.817225000000001</v>
      </c>
      <c r="J38" s="87">
        <v>55.379571000000006</v>
      </c>
      <c r="K38" s="87">
        <v>55.993673000000001</v>
      </c>
      <c r="L38" s="87">
        <v>66.469459000000001</v>
      </c>
      <c r="M38" s="87">
        <v>63.270032000000015</v>
      </c>
      <c r="P38" s="87">
        <v>257.77176400000002</v>
      </c>
      <c r="Q38" s="87">
        <v>276.59860100000003</v>
      </c>
      <c r="R38" s="87">
        <f t="shared" si="8"/>
        <v>72.174976000000001</v>
      </c>
      <c r="S38" s="85">
        <f>SUM($H38:I38)</f>
        <v>135.99220099999999</v>
      </c>
      <c r="T38" s="85">
        <f>SUM($H38:J38)</f>
        <v>191.37177199999999</v>
      </c>
      <c r="U38" s="87">
        <v>245.00651099999999</v>
      </c>
      <c r="V38" s="87">
        <f t="shared" si="9"/>
        <v>55.993673000000001</v>
      </c>
      <c r="W38" s="87">
        <f>SUM($K38:L38)</f>
        <v>122.463132</v>
      </c>
      <c r="X38" s="87">
        <f>SUM($K38:M38)</f>
        <v>185.73316400000002</v>
      </c>
    </row>
    <row r="39" spans="2:24" s="82" customFormat="1" ht="5.0999999999999996" customHeight="1" outlineLevel="1" x14ac:dyDescent="0.25">
      <c r="H39" s="85"/>
      <c r="I39" s="85"/>
      <c r="J39" s="85"/>
      <c r="K39" s="85"/>
      <c r="L39" s="85"/>
      <c r="M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2:24" s="62" customFormat="1" outlineLevel="1" x14ac:dyDescent="0.25">
      <c r="C40" s="78" t="s">
        <v>348</v>
      </c>
      <c r="D40" s="79"/>
      <c r="E40" s="95" t="s">
        <v>309</v>
      </c>
      <c r="F40" s="79"/>
      <c r="G40" s="79"/>
      <c r="H40" s="95">
        <v>380.29763680563758</v>
      </c>
      <c r="I40" s="95">
        <f t="shared" ref="I40:L40" si="10">I53/I28*1000</f>
        <v>502.66727481694352</v>
      </c>
      <c r="J40" s="95">
        <f t="shared" si="10"/>
        <v>549.20643162201804</v>
      </c>
      <c r="K40" s="95">
        <v>632.42298232382552</v>
      </c>
      <c r="L40" s="95">
        <f t="shared" si="10"/>
        <v>660.32944258141868</v>
      </c>
      <c r="M40" s="95">
        <f t="shared" ref="M40" si="11">M53/M28*1000</f>
        <v>606.34546076373545</v>
      </c>
      <c r="N40" s="78"/>
      <c r="O40" s="78"/>
      <c r="P40" s="95">
        <f t="shared" ref="P40:X40" si="12">P53/P28*1000</f>
        <v>697.28373291017056</v>
      </c>
      <c r="Q40" s="95">
        <f t="shared" si="12"/>
        <v>516.90717735742669</v>
      </c>
      <c r="R40" s="95">
        <f t="shared" si="12"/>
        <v>380.29763680563758</v>
      </c>
      <c r="S40" s="95">
        <f t="shared" si="12"/>
        <v>435.07126026857998</v>
      </c>
      <c r="T40" s="95">
        <f t="shared" si="12"/>
        <v>473.97602316093025</v>
      </c>
      <c r="U40" s="95">
        <f t="shared" si="12"/>
        <v>494.10025474836544</v>
      </c>
      <c r="V40" s="95">
        <f t="shared" si="12"/>
        <v>632.42298232382552</v>
      </c>
      <c r="W40" s="95">
        <f t="shared" si="12"/>
        <v>646.93207793266754</v>
      </c>
      <c r="X40" s="95">
        <f t="shared" si="12"/>
        <v>631.1868885408486</v>
      </c>
    </row>
    <row r="41" spans="2:24" s="62" customFormat="1" ht="5.0999999999999996" customHeight="1" outlineLevel="2" x14ac:dyDescent="0.25">
      <c r="B41" s="82"/>
      <c r="C41" s="82"/>
      <c r="D41" s="82"/>
      <c r="E41" s="82"/>
      <c r="F41" s="82"/>
      <c r="G41" s="82"/>
      <c r="H41" s="85"/>
      <c r="I41" s="85"/>
      <c r="J41" s="85"/>
      <c r="K41" s="85"/>
      <c r="L41" s="85"/>
      <c r="M41" s="85"/>
      <c r="N41" s="82"/>
      <c r="O41" s="82"/>
      <c r="P41" s="85"/>
      <c r="Q41" s="85"/>
      <c r="R41" s="85"/>
      <c r="S41" s="85"/>
      <c r="T41" s="85"/>
      <c r="U41" s="85"/>
      <c r="V41" s="85"/>
      <c r="W41" s="85"/>
      <c r="X41" s="85"/>
    </row>
    <row r="42" spans="2:24" s="62" customFormat="1" outlineLevel="2" x14ac:dyDescent="0.25">
      <c r="B42" s="82"/>
      <c r="C42" s="82"/>
      <c r="D42" s="82" t="s">
        <v>210</v>
      </c>
      <c r="E42" s="85" t="s">
        <v>309</v>
      </c>
      <c r="F42" s="82"/>
      <c r="G42" s="82"/>
      <c r="H42" s="85">
        <v>187.83658093709869</v>
      </c>
      <c r="I42" s="85">
        <f t="shared" ref="I42:M45" si="13">I54*1000/I30</f>
        <v>296.02032590223325</v>
      </c>
      <c r="J42" s="85">
        <f t="shared" si="13"/>
        <v>259.80188011757184</v>
      </c>
      <c r="K42" s="85">
        <v>319.52482015327274</v>
      </c>
      <c r="L42" s="85">
        <f t="shared" si="13"/>
        <v>387.17598799267148</v>
      </c>
      <c r="M42" s="85">
        <f t="shared" ref="M42" si="14">M54*1000/M30</f>
        <v>365.13416759067371</v>
      </c>
      <c r="N42" s="82"/>
      <c r="O42" s="82"/>
      <c r="P42" s="85">
        <f t="shared" ref="P42:X45" si="15">P54*1000/P30</f>
        <v>395.94005935656446</v>
      </c>
      <c r="Q42" s="85">
        <f t="shared" si="15"/>
        <v>268.87503133929312</v>
      </c>
      <c r="R42" s="85">
        <f t="shared" si="15"/>
        <v>187.83658093709869</v>
      </c>
      <c r="S42" s="85">
        <f t="shared" si="15"/>
        <v>229.36915615167129</v>
      </c>
      <c r="T42" s="85">
        <f t="shared" si="15"/>
        <v>239.26886930171921</v>
      </c>
      <c r="U42" s="85">
        <f t="shared" si="15"/>
        <v>275.45198004933678</v>
      </c>
      <c r="V42" s="85">
        <f t="shared" si="15"/>
        <v>319.52482015327274</v>
      </c>
      <c r="W42" s="85">
        <f t="shared" si="15"/>
        <v>354.24836245054587</v>
      </c>
      <c r="X42" s="85">
        <f t="shared" si="15"/>
        <v>360.92438954983129</v>
      </c>
    </row>
    <row r="43" spans="2:24" s="62" customFormat="1" outlineLevel="2" x14ac:dyDescent="0.25">
      <c r="B43" s="82"/>
      <c r="C43" s="82"/>
      <c r="D43" s="82" t="s">
        <v>217</v>
      </c>
      <c r="E43" s="85" t="s">
        <v>309</v>
      </c>
      <c r="F43" s="82"/>
      <c r="G43" s="82"/>
      <c r="H43" s="85">
        <v>278.3143332652761</v>
      </c>
      <c r="I43" s="85">
        <f t="shared" si="13"/>
        <v>365.35553498171606</v>
      </c>
      <c r="J43" s="85">
        <f t="shared" si="13"/>
        <v>419.98954337610672</v>
      </c>
      <c r="K43" s="85">
        <v>446.24263273016686</v>
      </c>
      <c r="L43" s="85">
        <f t="shared" si="13"/>
        <v>483.89044521045645</v>
      </c>
      <c r="M43" s="85">
        <f t="shared" si="13"/>
        <v>466.58867304993805</v>
      </c>
      <c r="N43" s="82"/>
      <c r="O43" s="82"/>
      <c r="P43" s="85">
        <f t="shared" si="15"/>
        <v>602.83951199604189</v>
      </c>
      <c r="Q43" s="85">
        <f t="shared" si="15"/>
        <v>398.98160067630869</v>
      </c>
      <c r="R43" s="85">
        <f t="shared" si="15"/>
        <v>278.3143332652761</v>
      </c>
      <c r="S43" s="85">
        <f t="shared" si="15"/>
        <v>307.9721594825665</v>
      </c>
      <c r="T43" s="85">
        <f t="shared" si="15"/>
        <v>344.01409453012292</v>
      </c>
      <c r="U43" s="85">
        <f t="shared" si="15"/>
        <v>359.85278788429486</v>
      </c>
      <c r="V43" s="85">
        <f t="shared" si="15"/>
        <v>446.24263273016686</v>
      </c>
      <c r="W43" s="85">
        <f t="shared" si="15"/>
        <v>463.29769788216737</v>
      </c>
      <c r="X43" s="85">
        <f t="shared" si="15"/>
        <v>464.82821627736399</v>
      </c>
    </row>
    <row r="44" spans="2:24" s="62" customFormat="1" outlineLevel="2" x14ac:dyDescent="0.25">
      <c r="B44" s="82"/>
      <c r="C44" s="82"/>
      <c r="D44" s="82" t="s">
        <v>211</v>
      </c>
      <c r="E44" s="85" t="s">
        <v>309</v>
      </c>
      <c r="F44" s="82"/>
      <c r="G44" s="82"/>
      <c r="H44" s="85">
        <v>289.37312746977136</v>
      </c>
      <c r="I44" s="85">
        <f t="shared" si="13"/>
        <v>376.82427883988026</v>
      </c>
      <c r="J44" s="85">
        <f t="shared" si="13"/>
        <v>446.72739873596214</v>
      </c>
      <c r="K44" s="85">
        <v>528.34902062545564</v>
      </c>
      <c r="L44" s="85">
        <f t="shared" si="13"/>
        <v>487.02405190568635</v>
      </c>
      <c r="M44" s="85">
        <f t="shared" si="13"/>
        <v>497.64807748541983</v>
      </c>
      <c r="N44" s="82"/>
      <c r="O44" s="82"/>
      <c r="P44" s="85">
        <f t="shared" si="15"/>
        <v>542.68471816453041</v>
      </c>
      <c r="Q44" s="85">
        <f t="shared" si="15"/>
        <v>406.05995995897547</v>
      </c>
      <c r="R44" s="85">
        <f t="shared" si="15"/>
        <v>289.37312746977136</v>
      </c>
      <c r="S44" s="85">
        <f t="shared" si="15"/>
        <v>328.94695535325235</v>
      </c>
      <c r="T44" s="85">
        <f t="shared" si="15"/>
        <v>370.0034662671672</v>
      </c>
      <c r="U44" s="85">
        <f t="shared" si="15"/>
        <v>387.59709524489483</v>
      </c>
      <c r="V44" s="85">
        <f t="shared" si="15"/>
        <v>528.34902062545564</v>
      </c>
      <c r="W44" s="85">
        <f t="shared" si="15"/>
        <v>506.21528007902867</v>
      </c>
      <c r="X44" s="85">
        <f t="shared" si="15"/>
        <v>503.47487465379447</v>
      </c>
    </row>
    <row r="45" spans="2:24" s="62" customFormat="1" outlineLevel="2" x14ac:dyDescent="0.25">
      <c r="B45" s="82"/>
      <c r="C45" s="82"/>
      <c r="D45" s="82" t="s">
        <v>220</v>
      </c>
      <c r="E45" s="85" t="s">
        <v>309</v>
      </c>
      <c r="F45" s="82"/>
      <c r="G45" s="82"/>
      <c r="H45" s="85">
        <v>538.88117581983283</v>
      </c>
      <c r="I45" s="85">
        <f t="shared" si="13"/>
        <v>605.46471611068682</v>
      </c>
      <c r="J45" s="85">
        <f t="shared" si="13"/>
        <v>654.84164850838783</v>
      </c>
      <c r="K45" s="85">
        <v>722.23799901295956</v>
      </c>
      <c r="L45" s="85">
        <f t="shared" si="13"/>
        <v>718.71866828774967</v>
      </c>
      <c r="M45" s="85">
        <f t="shared" si="13"/>
        <v>713.17975482363636</v>
      </c>
      <c r="N45" s="82"/>
      <c r="O45" s="82"/>
      <c r="P45" s="85">
        <f t="shared" si="15"/>
        <v>789.31431473135751</v>
      </c>
      <c r="Q45" s="85">
        <f t="shared" si="15"/>
        <v>660.03930118815094</v>
      </c>
      <c r="R45" s="85">
        <f t="shared" si="15"/>
        <v>538.88117581983283</v>
      </c>
      <c r="S45" s="85">
        <f t="shared" si="15"/>
        <v>575.01600824319905</v>
      </c>
      <c r="T45" s="85">
        <f t="shared" si="15"/>
        <v>603.0848596403174</v>
      </c>
      <c r="U45" s="85">
        <f t="shared" si="15"/>
        <v>615.64146642351625</v>
      </c>
      <c r="V45" s="85">
        <f t="shared" si="15"/>
        <v>722.23799901295956</v>
      </c>
      <c r="W45" s="85">
        <f t="shared" si="15"/>
        <v>720.32185483729586</v>
      </c>
      <c r="X45" s="85">
        <f t="shared" si="15"/>
        <v>717.69935787587178</v>
      </c>
    </row>
    <row r="46" spans="2:24" s="62" customFormat="1" ht="5.0999999999999996" customHeight="1" x14ac:dyDescent="0.25">
      <c r="B46" s="82"/>
      <c r="C46" s="82"/>
      <c r="D46" s="82"/>
      <c r="E46" s="82"/>
      <c r="F46" s="82"/>
      <c r="G46" s="82"/>
      <c r="H46" s="85"/>
      <c r="I46" s="85"/>
      <c r="J46" s="85"/>
      <c r="K46" s="85"/>
      <c r="L46" s="85"/>
      <c r="M46" s="85"/>
      <c r="N46" s="82"/>
      <c r="O46" s="82"/>
      <c r="P46" s="85"/>
      <c r="Q46" s="85"/>
      <c r="R46" s="85"/>
      <c r="S46" s="85"/>
      <c r="T46" s="85"/>
      <c r="U46" s="85"/>
      <c r="V46" s="85"/>
      <c r="W46" s="85"/>
      <c r="X46" s="85"/>
    </row>
    <row r="47" spans="2:24" s="62" customFormat="1" ht="12" customHeight="1" x14ac:dyDescent="0.25">
      <c r="B47" s="82"/>
      <c r="C47" s="82"/>
      <c r="D47" s="109" t="s">
        <v>299</v>
      </c>
      <c r="E47" s="82"/>
      <c r="F47" s="82"/>
      <c r="G47" s="82"/>
      <c r="H47" s="85"/>
      <c r="I47" s="85"/>
      <c r="J47" s="85"/>
      <c r="K47" s="85"/>
      <c r="L47" s="85"/>
      <c r="M47" s="85"/>
      <c r="N47" s="82"/>
      <c r="O47" s="82"/>
      <c r="P47" s="85"/>
      <c r="Q47" s="85"/>
      <c r="R47" s="85"/>
      <c r="S47" s="85"/>
      <c r="T47" s="85"/>
      <c r="U47" s="85"/>
      <c r="V47" s="85"/>
      <c r="W47" s="85"/>
      <c r="X47" s="85"/>
    </row>
    <row r="48" spans="2:24" s="62" customFormat="1" ht="5.0999999999999996" customHeight="1" x14ac:dyDescent="0.25">
      <c r="B48" s="82"/>
      <c r="C48" s="82"/>
      <c r="D48" s="82"/>
      <c r="E48" s="82"/>
      <c r="F48" s="82"/>
      <c r="G48" s="82"/>
      <c r="H48" s="85"/>
      <c r="I48" s="85"/>
      <c r="J48" s="85"/>
      <c r="K48" s="85"/>
      <c r="L48" s="85"/>
      <c r="M48" s="85"/>
      <c r="N48" s="82"/>
      <c r="O48" s="82"/>
      <c r="P48" s="85"/>
      <c r="Q48" s="85"/>
      <c r="R48" s="85"/>
      <c r="S48" s="85"/>
      <c r="T48" s="85"/>
      <c r="U48" s="85"/>
      <c r="V48" s="85"/>
      <c r="W48" s="85"/>
      <c r="X48" s="85"/>
    </row>
    <row r="49" spans="1:25" ht="12" customHeight="1" x14ac:dyDescent="0.25">
      <c r="B49" s="113" t="s">
        <v>247</v>
      </c>
      <c r="C49" s="72"/>
      <c r="D49" s="72"/>
      <c r="E49" s="72"/>
      <c r="F49" s="72"/>
      <c r="G49" s="72"/>
      <c r="H49" s="73"/>
      <c r="I49" s="73"/>
      <c r="J49" s="73"/>
      <c r="K49" s="73"/>
      <c r="L49" s="73"/>
      <c r="M49" s="73"/>
      <c r="N49" s="72"/>
      <c r="O49" s="72"/>
      <c r="P49" s="73"/>
      <c r="Q49" s="73"/>
      <c r="R49" s="73"/>
      <c r="S49" s="73"/>
      <c r="T49" s="73"/>
      <c r="U49" s="73"/>
      <c r="V49" s="73"/>
      <c r="W49" s="73"/>
      <c r="X49" s="73"/>
    </row>
    <row r="50" spans="1:25" s="82" customFormat="1" ht="5.0999999999999996" customHeight="1" outlineLevel="1" x14ac:dyDescent="0.25">
      <c r="H50" s="85"/>
      <c r="I50" s="85"/>
      <c r="J50" s="85"/>
      <c r="K50" s="85"/>
      <c r="L50" s="85"/>
      <c r="M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1:25" outlineLevel="1" x14ac:dyDescent="0.25">
      <c r="C51" s="80" t="s">
        <v>222</v>
      </c>
      <c r="D51" s="81"/>
      <c r="E51" s="94" t="s">
        <v>310</v>
      </c>
      <c r="F51" s="81"/>
      <c r="G51" s="81"/>
      <c r="H51" s="94">
        <v>1139</v>
      </c>
      <c r="I51" s="94">
        <v>1394</v>
      </c>
      <c r="J51" s="94">
        <v>1627</v>
      </c>
      <c r="K51" s="94">
        <v>1714</v>
      </c>
      <c r="L51" s="94">
        <v>1957</v>
      </c>
      <c r="M51" s="94">
        <v>1932</v>
      </c>
      <c r="N51" s="81"/>
      <c r="O51" s="81"/>
      <c r="P51" s="94">
        <v>7793.9</v>
      </c>
      <c r="Q51" s="94">
        <v>6075.7</v>
      </c>
      <c r="R51" s="94">
        <f t="shared" ref="R51" si="16">H51</f>
        <v>1139</v>
      </c>
      <c r="S51" s="94">
        <f>SUM($H51:I51)</f>
        <v>2533</v>
      </c>
      <c r="T51" s="94">
        <f>SUM($H51:J51)</f>
        <v>4160</v>
      </c>
      <c r="U51" s="94">
        <v>5586.3000000000011</v>
      </c>
      <c r="V51" s="94">
        <f t="shared" ref="V51" si="17">K51</f>
        <v>1714</v>
      </c>
      <c r="W51" s="94">
        <f>SUM($K51:L51)</f>
        <v>3671</v>
      </c>
      <c r="X51" s="94">
        <f>SUM($K51:M51)</f>
        <v>5603</v>
      </c>
    </row>
    <row r="52" spans="1:25" s="82" customFormat="1" ht="5.0999999999999996" customHeight="1" outlineLevel="2" x14ac:dyDescent="0.25">
      <c r="H52" s="85"/>
      <c r="I52" s="85"/>
      <c r="J52" s="85"/>
      <c r="K52" s="85"/>
      <c r="L52" s="85"/>
      <c r="M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1:25" outlineLevel="2" x14ac:dyDescent="0.25">
      <c r="B53" s="82"/>
      <c r="C53" s="82"/>
      <c r="D53" s="82" t="s">
        <v>223</v>
      </c>
      <c r="E53" s="91" t="s">
        <v>310</v>
      </c>
      <c r="F53" s="82"/>
      <c r="G53" s="82"/>
      <c r="H53" s="85">
        <v>929</v>
      </c>
      <c r="I53" s="85">
        <v>995</v>
      </c>
      <c r="J53" s="85">
        <v>1256</v>
      </c>
      <c r="K53" s="85">
        <v>1170</v>
      </c>
      <c r="L53" s="85">
        <v>1323</v>
      </c>
      <c r="M53" s="85">
        <v>1481</v>
      </c>
      <c r="N53" s="82"/>
      <c r="O53" s="82"/>
      <c r="P53" s="85">
        <v>5688</v>
      </c>
      <c r="Q53" s="85">
        <v>4731.7</v>
      </c>
      <c r="R53" s="85">
        <f t="shared" ref="R53:R59" si="18">H53</f>
        <v>929</v>
      </c>
      <c r="S53" s="85">
        <f>SUM($H53:I53)</f>
        <v>1924</v>
      </c>
      <c r="T53" s="85">
        <f>SUM($H53:J53)</f>
        <v>3180</v>
      </c>
      <c r="U53" s="85">
        <v>4271.3</v>
      </c>
      <c r="V53" s="85">
        <f t="shared" ref="V53:V59" si="19">K53</f>
        <v>1170</v>
      </c>
      <c r="W53" s="85">
        <f>SUM($K53:L53)</f>
        <v>2493</v>
      </c>
      <c r="X53" s="85">
        <f>SUM($K53:M53)</f>
        <v>3974</v>
      </c>
    </row>
    <row r="54" spans="1:25" s="64" customFormat="1" ht="12" customHeight="1" outlineLevel="3" x14ac:dyDescent="0.25">
      <c r="A54" s="83"/>
      <c r="B54" s="83"/>
      <c r="C54" s="83"/>
      <c r="D54" s="86" t="s">
        <v>210</v>
      </c>
      <c r="E54" s="91" t="s">
        <v>310</v>
      </c>
      <c r="F54" s="83"/>
      <c r="G54" s="83"/>
      <c r="H54" s="87">
        <v>25.279973848205085</v>
      </c>
      <c r="I54" s="87">
        <v>24.825560507148076</v>
      </c>
      <c r="J54" s="87">
        <v>27.362951822853585</v>
      </c>
      <c r="K54" s="87">
        <v>17.288130038007939</v>
      </c>
      <c r="L54" s="87">
        <v>22.091003552900862</v>
      </c>
      <c r="M54" s="87">
        <v>64.367949123810945</v>
      </c>
      <c r="N54" s="83"/>
      <c r="O54" s="83"/>
      <c r="P54" s="87">
        <v>102.52420108019118</v>
      </c>
      <c r="Q54" s="87">
        <v>174.57109586737513</v>
      </c>
      <c r="R54" s="87">
        <f t="shared" si="18"/>
        <v>25.279973848205085</v>
      </c>
      <c r="S54" s="87">
        <f>SUM($H54:I54)</f>
        <v>50.105534355353157</v>
      </c>
      <c r="T54" s="87">
        <f>SUM($H54:J54)</f>
        <v>77.468486178206746</v>
      </c>
      <c r="U54" s="87">
        <v>100.49812880771862</v>
      </c>
      <c r="V54" s="87">
        <f t="shared" si="19"/>
        <v>17.288130038007939</v>
      </c>
      <c r="W54" s="87">
        <f>SUM($K54:L54)</f>
        <v>39.3791335909088</v>
      </c>
      <c r="X54" s="87">
        <f>SUM($K54:M54)</f>
        <v>103.74708271471974</v>
      </c>
      <c r="Y54" s="83"/>
    </row>
    <row r="55" spans="1:25" s="64" customFormat="1" ht="12" customHeight="1" outlineLevel="3" x14ac:dyDescent="0.25">
      <c r="A55" s="83"/>
      <c r="B55" s="83"/>
      <c r="C55" s="83"/>
      <c r="D55" s="86" t="s">
        <v>217</v>
      </c>
      <c r="E55" s="91" t="s">
        <v>310</v>
      </c>
      <c r="F55" s="83"/>
      <c r="G55" s="83"/>
      <c r="H55" s="87">
        <v>238.70359367621091</v>
      </c>
      <c r="I55" s="87">
        <v>161.95423159206004</v>
      </c>
      <c r="J55" s="87">
        <v>259.20028460150047</v>
      </c>
      <c r="K55" s="87">
        <v>210.04409568925166</v>
      </c>
      <c r="L55" s="87">
        <v>188.63642521649237</v>
      </c>
      <c r="M55" s="87">
        <v>349.06978183548142</v>
      </c>
      <c r="N55" s="83"/>
      <c r="O55" s="83"/>
      <c r="P55" s="87">
        <v>1458.4908475094596</v>
      </c>
      <c r="Q55" s="87">
        <v>1198.8999658791358</v>
      </c>
      <c r="R55" s="87">
        <f t="shared" si="18"/>
        <v>238.70359367621091</v>
      </c>
      <c r="S55" s="87">
        <f>SUM($H55:I55)</f>
        <v>400.65782526827093</v>
      </c>
      <c r="T55" s="87">
        <f>SUM($H55:J55)</f>
        <v>659.8581098697714</v>
      </c>
      <c r="U55" s="87">
        <v>938.26916202831148</v>
      </c>
      <c r="V55" s="87">
        <f t="shared" si="19"/>
        <v>210.04409568925166</v>
      </c>
      <c r="W55" s="87">
        <f>SUM($K55:L55)</f>
        <v>398.68052090574406</v>
      </c>
      <c r="X55" s="87">
        <f>SUM($K55:M55)</f>
        <v>747.75030274122548</v>
      </c>
      <c r="Y55" s="83"/>
    </row>
    <row r="56" spans="1:25" s="64" customFormat="1" ht="12" customHeight="1" outlineLevel="3" x14ac:dyDescent="0.25">
      <c r="A56" s="83"/>
      <c r="B56" s="83"/>
      <c r="C56" s="83"/>
      <c r="D56" s="86" t="s">
        <v>211</v>
      </c>
      <c r="E56" s="91" t="s">
        <v>310</v>
      </c>
      <c r="F56" s="83"/>
      <c r="G56" s="83"/>
      <c r="H56" s="87">
        <v>216.23932162404992</v>
      </c>
      <c r="I56" s="87">
        <v>232.75206653871544</v>
      </c>
      <c r="J56" s="87">
        <v>326.29161564492523</v>
      </c>
      <c r="K56" s="87">
        <v>343.98325085299814</v>
      </c>
      <c r="L56" s="87">
        <v>365.69485073656108</v>
      </c>
      <c r="M56" s="87">
        <v>328.12052902237474</v>
      </c>
      <c r="N56" s="83"/>
      <c r="O56" s="83"/>
      <c r="P56" s="87">
        <v>1291.0788771676041</v>
      </c>
      <c r="Q56" s="87">
        <v>1019.0689608010248</v>
      </c>
      <c r="R56" s="87">
        <f t="shared" si="18"/>
        <v>216.23932162404992</v>
      </c>
      <c r="S56" s="87">
        <f>SUM($H56:I56)</f>
        <v>448.99138816276536</v>
      </c>
      <c r="T56" s="87">
        <f>SUM($H56:J56)</f>
        <v>775.28300380769065</v>
      </c>
      <c r="U56" s="87">
        <v>1007.4455529078759</v>
      </c>
      <c r="V56" s="87">
        <f t="shared" si="19"/>
        <v>343.98325085299814</v>
      </c>
      <c r="W56" s="87">
        <f>SUM($K56:L56)</f>
        <v>709.67810158955922</v>
      </c>
      <c r="X56" s="87">
        <f>SUM($K56:M56)</f>
        <v>1037.798630611934</v>
      </c>
      <c r="Y56" s="83"/>
    </row>
    <row r="57" spans="1:25" s="64" customFormat="1" ht="12" customHeight="1" outlineLevel="3" x14ac:dyDescent="0.25">
      <c r="A57" s="83"/>
      <c r="B57" s="83"/>
      <c r="C57" s="83"/>
      <c r="D57" s="86" t="s">
        <v>220</v>
      </c>
      <c r="E57" s="91" t="s">
        <v>310</v>
      </c>
      <c r="F57" s="83"/>
      <c r="G57" s="83"/>
      <c r="H57" s="87">
        <v>378.99198119361552</v>
      </c>
      <c r="I57" s="87">
        <v>505.33924245126605</v>
      </c>
      <c r="J57" s="87">
        <v>546.17099715598647</v>
      </c>
      <c r="K57" s="87">
        <v>486.9140850799908</v>
      </c>
      <c r="L57" s="87">
        <v>579.12865202242563</v>
      </c>
      <c r="M57" s="87">
        <v>612.43743754394916</v>
      </c>
      <c r="N57" s="83"/>
      <c r="O57" s="83"/>
      <c r="P57" s="87">
        <v>2446.8760190196117</v>
      </c>
      <c r="Q57" s="87">
        <v>1973.5513283262067</v>
      </c>
      <c r="R57" s="87">
        <f t="shared" si="18"/>
        <v>378.99198119361552</v>
      </c>
      <c r="S57" s="87">
        <f>SUM($H57:I57)</f>
        <v>884.33122364488156</v>
      </c>
      <c r="T57" s="87">
        <f>SUM($H57:J57)</f>
        <v>1430.5022208008681</v>
      </c>
      <c r="U57" s="87">
        <v>1891.9746752576234</v>
      </c>
      <c r="V57" s="87">
        <f t="shared" si="19"/>
        <v>486.9140850799908</v>
      </c>
      <c r="W57" s="87">
        <f>SUM($K57:L57)</f>
        <v>1066.0427371024164</v>
      </c>
      <c r="X57" s="87">
        <f>SUM($K57:M57)</f>
        <v>1678.4801746463654</v>
      </c>
      <c r="Y57" s="83"/>
    </row>
    <row r="58" spans="1:25" s="64" customFormat="1" ht="12" customHeight="1" outlineLevel="3" x14ac:dyDescent="0.25">
      <c r="A58" s="83"/>
      <c r="B58" s="83"/>
      <c r="C58" s="83"/>
      <c r="D58" s="86" t="s">
        <v>224</v>
      </c>
      <c r="E58" s="91" t="s">
        <v>310</v>
      </c>
      <c r="F58" s="83"/>
      <c r="G58" s="83"/>
      <c r="H58" s="87">
        <v>70</v>
      </c>
      <c r="I58" s="87">
        <v>70</v>
      </c>
      <c r="J58" s="87">
        <v>97</v>
      </c>
      <c r="K58" s="87">
        <v>111.67043833975124</v>
      </c>
      <c r="L58" s="87">
        <v>167.44906847162</v>
      </c>
      <c r="M58" s="87">
        <v>127.00430247438342</v>
      </c>
      <c r="N58" s="83"/>
      <c r="O58" s="83"/>
      <c r="P58" s="87">
        <v>389.03005522313288</v>
      </c>
      <c r="Q58" s="87">
        <v>365.60864912625721</v>
      </c>
      <c r="R58" s="87">
        <f t="shared" si="18"/>
        <v>70</v>
      </c>
      <c r="S58" s="87">
        <f>SUM($H58:I58)</f>
        <v>140</v>
      </c>
      <c r="T58" s="87">
        <f>SUM($H58:J58)</f>
        <v>237</v>
      </c>
      <c r="U58" s="87">
        <v>333</v>
      </c>
      <c r="V58" s="87">
        <f t="shared" si="19"/>
        <v>111.67043833975124</v>
      </c>
      <c r="W58" s="87">
        <f>SUM($K58:L58)</f>
        <v>279.11950681137125</v>
      </c>
      <c r="X58" s="87">
        <f>SUM($K58:M58)</f>
        <v>406.12380928575465</v>
      </c>
      <c r="Y58" s="83"/>
    </row>
    <row r="59" spans="1:25" outlineLevel="2" x14ac:dyDescent="0.25">
      <c r="B59" s="82"/>
      <c r="C59" s="82"/>
      <c r="D59" s="82" t="s">
        <v>225</v>
      </c>
      <c r="E59" s="91" t="s">
        <v>310</v>
      </c>
      <c r="F59" s="82"/>
      <c r="G59" s="82"/>
      <c r="H59" s="85">
        <v>210</v>
      </c>
      <c r="I59" s="85">
        <v>399</v>
      </c>
      <c r="J59" s="85">
        <v>371</v>
      </c>
      <c r="K59" s="85">
        <v>544</v>
      </c>
      <c r="L59" s="85">
        <v>634</v>
      </c>
      <c r="M59" s="85">
        <v>451</v>
      </c>
      <c r="N59" s="82"/>
      <c r="O59" s="82"/>
      <c r="P59" s="85">
        <v>2105.9</v>
      </c>
      <c r="Q59" s="85">
        <v>1344</v>
      </c>
      <c r="R59" s="85">
        <f t="shared" si="18"/>
        <v>210</v>
      </c>
      <c r="S59" s="85">
        <f>SUM($H59:I59)</f>
        <v>609</v>
      </c>
      <c r="T59" s="85">
        <f>SUM($H59:J59)</f>
        <v>980</v>
      </c>
      <c r="U59" s="85">
        <v>1315</v>
      </c>
      <c r="V59" s="85">
        <f t="shared" si="19"/>
        <v>544</v>
      </c>
      <c r="W59" s="85">
        <f>SUM($K59:L59)</f>
        <v>1178</v>
      </c>
      <c r="X59" s="85">
        <f>SUM($K59:M59)</f>
        <v>1629</v>
      </c>
    </row>
    <row r="60" spans="1:25" ht="5.0999999999999996" customHeight="1" outlineLevel="1" x14ac:dyDescent="0.25">
      <c r="B60" s="82"/>
      <c r="C60" s="82"/>
      <c r="D60" s="82"/>
      <c r="E60" s="82"/>
      <c r="F60" s="82"/>
      <c r="G60" s="82"/>
      <c r="H60" s="85"/>
      <c r="I60" s="85"/>
      <c r="J60" s="85"/>
      <c r="K60" s="85"/>
      <c r="L60" s="85"/>
      <c r="M60" s="85"/>
      <c r="N60" s="82"/>
      <c r="O60" s="82"/>
      <c r="P60" s="85"/>
      <c r="Q60" s="85"/>
      <c r="R60" s="85"/>
      <c r="S60" s="85"/>
      <c r="T60" s="85"/>
      <c r="U60" s="85"/>
      <c r="V60" s="85"/>
      <c r="W60" s="85"/>
      <c r="X60" s="85"/>
    </row>
    <row r="61" spans="1:25" outlineLevel="1" x14ac:dyDescent="0.25">
      <c r="C61" s="80" t="s">
        <v>226</v>
      </c>
      <c r="D61" s="81"/>
      <c r="E61" s="94" t="s">
        <v>310</v>
      </c>
      <c r="F61" s="81"/>
      <c r="G61" s="81"/>
      <c r="H61" s="94">
        <v>802</v>
      </c>
      <c r="I61" s="94">
        <v>938</v>
      </c>
      <c r="J61" s="94">
        <v>1016</v>
      </c>
      <c r="K61" s="94">
        <v>1207</v>
      </c>
      <c r="L61" s="94">
        <v>1452</v>
      </c>
      <c r="M61" s="94">
        <v>1328</v>
      </c>
      <c r="N61" s="80"/>
      <c r="O61" s="80"/>
      <c r="P61" s="94">
        <v>5584.1</v>
      </c>
      <c r="Q61" s="94">
        <v>4002.5000453973657</v>
      </c>
      <c r="R61" s="94">
        <f t="shared" ref="R61" si="20">H61</f>
        <v>802</v>
      </c>
      <c r="S61" s="94">
        <f>SUM($H61:I61)</f>
        <v>1740</v>
      </c>
      <c r="T61" s="94">
        <f>SUM($H61:J61)</f>
        <v>2756</v>
      </c>
      <c r="U61" s="94">
        <v>3725.3</v>
      </c>
      <c r="V61" s="94">
        <f t="shared" ref="V61" si="21">K61</f>
        <v>1207</v>
      </c>
      <c r="W61" s="94">
        <f>SUM($K61:L61)</f>
        <v>2659</v>
      </c>
      <c r="X61" s="94">
        <f>SUM($K61:M61)</f>
        <v>3987</v>
      </c>
    </row>
    <row r="62" spans="1:25" s="82" customFormat="1" ht="5.0999999999999996" customHeight="1" outlineLevel="2" x14ac:dyDescent="0.25">
      <c r="H62" s="85"/>
      <c r="I62" s="85"/>
      <c r="J62" s="85"/>
      <c r="K62" s="85"/>
      <c r="L62" s="85"/>
      <c r="M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1:25" s="82" customFormat="1" outlineLevel="2" x14ac:dyDescent="0.25">
      <c r="D63" s="89" t="s">
        <v>227</v>
      </c>
      <c r="E63" s="91" t="s">
        <v>310</v>
      </c>
      <c r="H63" s="85">
        <v>154.5388341682</v>
      </c>
      <c r="I63" s="85">
        <v>221.00896080959998</v>
      </c>
      <c r="J63" s="85">
        <v>199.84220433329989</v>
      </c>
      <c r="K63" s="85">
        <v>293.75155656880003</v>
      </c>
      <c r="L63" s="85">
        <v>278</v>
      </c>
      <c r="M63" s="85">
        <v>255</v>
      </c>
      <c r="P63" s="85">
        <v>1342.2358978843477</v>
      </c>
      <c r="Q63" s="85">
        <v>820.97032853080771</v>
      </c>
      <c r="R63" s="85">
        <f t="shared" ref="R63:R73" si="22">H63</f>
        <v>154.5388341682</v>
      </c>
      <c r="S63" s="85">
        <f>SUM($H63:I63)</f>
        <v>375.54779497779998</v>
      </c>
      <c r="T63" s="85">
        <f>SUM($H63:J63)</f>
        <v>575.38999931109993</v>
      </c>
      <c r="U63" s="85">
        <v>802.67763849649998</v>
      </c>
      <c r="V63" s="85">
        <f t="shared" ref="V63:V73" si="23">K63</f>
        <v>293.75155656880003</v>
      </c>
      <c r="W63" s="85">
        <f>SUM($K63:L63)</f>
        <v>571.75155656879997</v>
      </c>
      <c r="X63" s="85">
        <f>SUM($K63:M63)</f>
        <v>826.75155656879997</v>
      </c>
    </row>
    <row r="64" spans="1:25" s="82" customFormat="1" outlineLevel="2" x14ac:dyDescent="0.25">
      <c r="D64" s="89" t="s">
        <v>228</v>
      </c>
      <c r="E64" s="91" t="s">
        <v>310</v>
      </c>
      <c r="H64" s="85">
        <v>173.47154710145611</v>
      </c>
      <c r="I64" s="85">
        <v>217.53945286722384</v>
      </c>
      <c r="J64" s="85">
        <v>230.02255144205515</v>
      </c>
      <c r="K64" s="85">
        <v>447.67750563495161</v>
      </c>
      <c r="L64" s="85">
        <v>405</v>
      </c>
      <c r="M64" s="85">
        <v>369</v>
      </c>
      <c r="P64" s="85">
        <v>1063.1722201370501</v>
      </c>
      <c r="Q64" s="85">
        <v>873.98333036142071</v>
      </c>
      <c r="R64" s="85">
        <f t="shared" si="22"/>
        <v>173.47154710145611</v>
      </c>
      <c r="S64" s="85">
        <f>SUM($H64:I64)</f>
        <v>391.01099996867993</v>
      </c>
      <c r="T64" s="85">
        <f>SUM($H64:J64)</f>
        <v>621.03355141073507</v>
      </c>
      <c r="U64" s="85">
        <v>923.89536398652967</v>
      </c>
      <c r="V64" s="85">
        <f t="shared" si="23"/>
        <v>447.67750563495161</v>
      </c>
      <c r="W64" s="85">
        <f>SUM($K64:L64)</f>
        <v>852.67750563495156</v>
      </c>
      <c r="X64" s="85">
        <f>SUM($K64:M64)</f>
        <v>1221.6775056349516</v>
      </c>
    </row>
    <row r="65" spans="3:24" s="82" customFormat="1" outlineLevel="2" x14ac:dyDescent="0.25">
      <c r="D65" s="89" t="s">
        <v>229</v>
      </c>
      <c r="E65" s="91" t="s">
        <v>310</v>
      </c>
      <c r="H65" s="85">
        <v>48.486465260800003</v>
      </c>
      <c r="I65" s="85">
        <v>69.116010957599997</v>
      </c>
      <c r="J65" s="85">
        <v>69.060989608500009</v>
      </c>
      <c r="K65" s="85">
        <v>92.602434549400002</v>
      </c>
      <c r="L65" s="85">
        <v>96</v>
      </c>
      <c r="M65" s="85">
        <v>106</v>
      </c>
      <c r="P65" s="85">
        <v>379.3069140768531</v>
      </c>
      <c r="Q65" s="85">
        <v>256.06142177331043</v>
      </c>
      <c r="R65" s="85">
        <f t="shared" si="22"/>
        <v>48.486465260800003</v>
      </c>
      <c r="S65" s="85">
        <f>SUM($H65:I65)</f>
        <v>117.6024762184</v>
      </c>
      <c r="T65" s="85">
        <f>SUM($H65:J65)</f>
        <v>186.66346582689999</v>
      </c>
      <c r="U65" s="85">
        <v>271.37876736149997</v>
      </c>
      <c r="V65" s="85">
        <f t="shared" si="23"/>
        <v>92.602434549400002</v>
      </c>
      <c r="W65" s="85">
        <f>SUM($K65:L65)</f>
        <v>188.60243454940002</v>
      </c>
      <c r="X65" s="85">
        <f>SUM($K65:M65)</f>
        <v>294.60243454940002</v>
      </c>
    </row>
    <row r="66" spans="3:24" s="82" customFormat="1" outlineLevel="2" x14ac:dyDescent="0.25">
      <c r="D66" s="89" t="s">
        <v>230</v>
      </c>
      <c r="E66" s="91" t="s">
        <v>310</v>
      </c>
      <c r="H66" s="85">
        <v>47.938133465551502</v>
      </c>
      <c r="I66" s="85">
        <v>50.468572327732261</v>
      </c>
      <c r="J66" s="85">
        <v>53.99990560669999</v>
      </c>
      <c r="K66" s="85">
        <v>63.465951662999998</v>
      </c>
      <c r="L66" s="85">
        <v>58</v>
      </c>
      <c r="M66" s="85">
        <v>69</v>
      </c>
      <c r="P66" s="85">
        <v>298.95096269049236</v>
      </c>
      <c r="Q66" s="85">
        <v>265.0254770083834</v>
      </c>
      <c r="R66" s="85">
        <f t="shared" si="22"/>
        <v>47.938133465551502</v>
      </c>
      <c r="S66" s="85">
        <f>SUM($H66:I66)</f>
        <v>98.406705793283763</v>
      </c>
      <c r="T66" s="85">
        <f>SUM($H66:J66)</f>
        <v>152.40661139998375</v>
      </c>
      <c r="U66" s="85">
        <v>209.33925879868377</v>
      </c>
      <c r="V66" s="85">
        <f t="shared" si="23"/>
        <v>63.465951662999998</v>
      </c>
      <c r="W66" s="85">
        <f>SUM($K66:L66)</f>
        <v>121.465951663</v>
      </c>
      <c r="X66" s="85">
        <f>SUM($K66:M66)</f>
        <v>190.465951663</v>
      </c>
    </row>
    <row r="67" spans="3:24" s="82" customFormat="1" outlineLevel="2" x14ac:dyDescent="0.25">
      <c r="D67" s="89" t="s">
        <v>231</v>
      </c>
      <c r="E67" s="91" t="s">
        <v>310</v>
      </c>
      <c r="H67" s="85">
        <v>76.204047475343074</v>
      </c>
      <c r="I67" s="85">
        <v>103.05450998832841</v>
      </c>
      <c r="J67" s="85">
        <v>95.417567940017676</v>
      </c>
      <c r="K67" s="85">
        <v>106.07729183938126</v>
      </c>
      <c r="L67" s="85">
        <v>126</v>
      </c>
      <c r="M67" s="85">
        <v>101</v>
      </c>
      <c r="P67" s="85">
        <v>333.81817971015568</v>
      </c>
      <c r="Q67" s="85">
        <v>246.4744349485417</v>
      </c>
      <c r="R67" s="85">
        <f t="shared" si="22"/>
        <v>76.204047475343074</v>
      </c>
      <c r="S67" s="85">
        <f>SUM($H67:I67)</f>
        <v>179.25855746367148</v>
      </c>
      <c r="T67" s="85">
        <f>SUM($H67:J67)</f>
        <v>274.67612540368918</v>
      </c>
      <c r="U67" s="85">
        <v>349.94542309731014</v>
      </c>
      <c r="V67" s="85">
        <f t="shared" si="23"/>
        <v>106.07729183938126</v>
      </c>
      <c r="W67" s="85">
        <f>SUM($K67:L67)</f>
        <v>232.07729183938125</v>
      </c>
      <c r="X67" s="85">
        <f>SUM($K67:M67)</f>
        <v>333.07729183938125</v>
      </c>
    </row>
    <row r="68" spans="3:24" s="82" customFormat="1" outlineLevel="2" x14ac:dyDescent="0.25">
      <c r="D68" s="89" t="s">
        <v>232</v>
      </c>
      <c r="E68" s="91" t="s">
        <v>310</v>
      </c>
      <c r="H68" s="85">
        <v>30.264734425700002</v>
      </c>
      <c r="I68" s="85">
        <v>39.356055174100014</v>
      </c>
      <c r="J68" s="85">
        <v>43.916857928999974</v>
      </c>
      <c r="K68" s="85">
        <v>44.043852052400013</v>
      </c>
      <c r="L68" s="85">
        <v>45</v>
      </c>
      <c r="M68" s="85">
        <v>51</v>
      </c>
      <c r="P68" s="85">
        <v>275.88417002532287</v>
      </c>
      <c r="Q68" s="85">
        <v>159.76874491092408</v>
      </c>
      <c r="R68" s="85">
        <f t="shared" si="22"/>
        <v>30.264734425700002</v>
      </c>
      <c r="S68" s="85">
        <f>SUM($H68:I68)</f>
        <v>69.62078959980002</v>
      </c>
      <c r="T68" s="85">
        <f>SUM($H68:J68)</f>
        <v>113.53764752879999</v>
      </c>
      <c r="U68" s="85">
        <v>152.08470527359998</v>
      </c>
      <c r="V68" s="85">
        <f t="shared" si="23"/>
        <v>44.043852052400013</v>
      </c>
      <c r="W68" s="85">
        <f>SUM($K68:L68)</f>
        <v>89.043852052400013</v>
      </c>
      <c r="X68" s="85">
        <f>SUM($K68:M68)</f>
        <v>140.04385205240001</v>
      </c>
    </row>
    <row r="69" spans="3:24" s="82" customFormat="1" outlineLevel="2" x14ac:dyDescent="0.25">
      <c r="D69" s="89" t="s">
        <v>233</v>
      </c>
      <c r="E69" s="91" t="s">
        <v>310</v>
      </c>
      <c r="H69" s="85">
        <v>39.865276743199999</v>
      </c>
      <c r="I69" s="85">
        <v>38.77086180180001</v>
      </c>
      <c r="J69" s="85">
        <v>35.378169641399992</v>
      </c>
      <c r="K69" s="85">
        <v>45.835581408699994</v>
      </c>
      <c r="L69" s="85">
        <v>41</v>
      </c>
      <c r="M69" s="85">
        <v>38</v>
      </c>
      <c r="P69" s="85">
        <v>293.48819410985936</v>
      </c>
      <c r="Q69" s="85">
        <v>190.00174510125356</v>
      </c>
      <c r="R69" s="85">
        <f t="shared" si="22"/>
        <v>39.865276743199999</v>
      </c>
      <c r="S69" s="85">
        <f>SUM($H69:I69)</f>
        <v>78.636138545000009</v>
      </c>
      <c r="T69" s="85">
        <f>SUM($H69:J69)</f>
        <v>114.0143081864</v>
      </c>
      <c r="U69" s="85">
        <v>157.1986041195</v>
      </c>
      <c r="V69" s="85">
        <f t="shared" si="23"/>
        <v>45.835581408699994</v>
      </c>
      <c r="W69" s="85">
        <f>SUM($K69:L69)</f>
        <v>86.835581408699994</v>
      </c>
      <c r="X69" s="85">
        <f>SUM($K69:M69)</f>
        <v>124.83558140869999</v>
      </c>
    </row>
    <row r="70" spans="3:24" s="82" customFormat="1" outlineLevel="2" x14ac:dyDescent="0.25">
      <c r="D70" s="89" t="s">
        <v>234</v>
      </c>
      <c r="E70" s="91" t="s">
        <v>310</v>
      </c>
      <c r="H70" s="85">
        <v>6.7851249932886093</v>
      </c>
      <c r="I70" s="85">
        <v>4.821948216296831</v>
      </c>
      <c r="J70" s="85">
        <v>4.8666353553122459</v>
      </c>
      <c r="K70" s="85">
        <v>7.6726748748646569</v>
      </c>
      <c r="L70" s="85">
        <v>6</v>
      </c>
      <c r="M70" s="85">
        <v>5</v>
      </c>
      <c r="P70" s="85">
        <v>49.258053965835302</v>
      </c>
      <c r="Q70" s="85">
        <v>26.717640712526762</v>
      </c>
      <c r="R70" s="85">
        <f t="shared" si="22"/>
        <v>6.7851249932886093</v>
      </c>
      <c r="S70" s="85">
        <f>SUM($H70:I70)</f>
        <v>11.60707320958544</v>
      </c>
      <c r="T70" s="85">
        <f>SUM($H70:J70)</f>
        <v>16.473708564897684</v>
      </c>
      <c r="U70" s="85">
        <v>22.614254285181808</v>
      </c>
      <c r="V70" s="85">
        <f t="shared" si="23"/>
        <v>7.6726748748646569</v>
      </c>
      <c r="W70" s="85">
        <f>SUM($K70:L70)</f>
        <v>13.672674874864658</v>
      </c>
      <c r="X70" s="85">
        <f>SUM($K70:M70)</f>
        <v>18.672674874864658</v>
      </c>
    </row>
    <row r="71" spans="3:24" s="82" customFormat="1" outlineLevel="2" x14ac:dyDescent="0.25">
      <c r="D71" s="89" t="s">
        <v>235</v>
      </c>
      <c r="E71" s="91" t="s">
        <v>310</v>
      </c>
      <c r="H71" s="85">
        <v>76.851201987899998</v>
      </c>
      <c r="I71" s="85">
        <v>91.649600194699985</v>
      </c>
      <c r="J71" s="85">
        <v>90.959627286699956</v>
      </c>
      <c r="K71" s="85">
        <v>101.49741270220004</v>
      </c>
      <c r="L71" s="85">
        <v>106</v>
      </c>
      <c r="M71" s="85">
        <v>113</v>
      </c>
      <c r="P71" s="85">
        <v>527.11724130586276</v>
      </c>
      <c r="Q71" s="85">
        <v>361.50508669058212</v>
      </c>
      <c r="R71" s="85">
        <f t="shared" si="22"/>
        <v>76.851201987899998</v>
      </c>
      <c r="S71" s="85">
        <f>SUM($H71:I71)</f>
        <v>168.50080218259998</v>
      </c>
      <c r="T71" s="85">
        <f>SUM($H71:J71)</f>
        <v>259.46042946929992</v>
      </c>
      <c r="U71" s="85">
        <v>347.53536091040002</v>
      </c>
      <c r="V71" s="85">
        <f t="shared" si="23"/>
        <v>101.49741270220004</v>
      </c>
      <c r="W71" s="85">
        <f>SUM($K71:L71)</f>
        <v>207.49741270220005</v>
      </c>
      <c r="X71" s="85">
        <f>SUM($K71:M71)</f>
        <v>320.49741270220005</v>
      </c>
    </row>
    <row r="72" spans="3:24" s="82" customFormat="1" outlineLevel="2" x14ac:dyDescent="0.25">
      <c r="D72" s="89" t="s">
        <v>236</v>
      </c>
      <c r="E72" s="91" t="s">
        <v>310</v>
      </c>
      <c r="H72" s="85">
        <v>85</v>
      </c>
      <c r="I72" s="85">
        <v>24</v>
      </c>
      <c r="J72" s="85">
        <v>118</v>
      </c>
      <c r="K72" s="85">
        <v>-79</v>
      </c>
      <c r="L72" s="85">
        <v>206</v>
      </c>
      <c r="M72" s="85">
        <v>138</v>
      </c>
      <c r="P72" s="85">
        <v>495.68683623244397</v>
      </c>
      <c r="Q72" s="85">
        <v>469.23383535961557</v>
      </c>
      <c r="R72" s="85">
        <f t="shared" si="22"/>
        <v>85</v>
      </c>
      <c r="S72" s="85">
        <f>SUM($H72:I72)</f>
        <v>109</v>
      </c>
      <c r="T72" s="85">
        <f>SUM($H72:J72)</f>
        <v>227</v>
      </c>
      <c r="U72" s="85">
        <v>195.12799999999999</v>
      </c>
      <c r="V72" s="85">
        <f t="shared" si="23"/>
        <v>-79</v>
      </c>
      <c r="W72" s="85">
        <f>SUM($K72:L72)</f>
        <v>127</v>
      </c>
      <c r="X72" s="85">
        <f>SUM($K72:M72)</f>
        <v>265</v>
      </c>
    </row>
    <row r="73" spans="3:24" s="82" customFormat="1" outlineLevel="2" x14ac:dyDescent="0.25">
      <c r="D73" s="89" t="s">
        <v>237</v>
      </c>
      <c r="E73" s="91" t="s">
        <v>310</v>
      </c>
      <c r="H73" s="85">
        <v>63.051934833099999</v>
      </c>
      <c r="I73" s="85">
        <v>77.854848152499969</v>
      </c>
      <c r="J73" s="85">
        <v>74.678817844800065</v>
      </c>
      <c r="K73" s="85">
        <v>83.066683783800002</v>
      </c>
      <c r="L73" s="85">
        <v>85</v>
      </c>
      <c r="M73" s="85">
        <v>83</v>
      </c>
      <c r="P73" s="85">
        <v>525.28132986177752</v>
      </c>
      <c r="Q73" s="85">
        <v>332.75799999999998</v>
      </c>
      <c r="R73" s="85">
        <f t="shared" si="22"/>
        <v>63.051934833099999</v>
      </c>
      <c r="S73" s="85">
        <f>SUM($H73:I73)</f>
        <v>140.90678298559996</v>
      </c>
      <c r="T73" s="85">
        <f>SUM($H73:J73)</f>
        <v>215.58560083040004</v>
      </c>
      <c r="U73" s="85">
        <v>293.50212864480005</v>
      </c>
      <c r="V73" s="85">
        <f t="shared" si="23"/>
        <v>83.066683783800002</v>
      </c>
      <c r="W73" s="85">
        <f>SUM($K73:L73)</f>
        <v>168.06668378379999</v>
      </c>
      <c r="X73" s="85">
        <f>SUM($K73:M73)</f>
        <v>251.06668378379999</v>
      </c>
    </row>
    <row r="74" spans="3:24" s="82" customFormat="1" ht="5.0999999999999996" customHeight="1" outlineLevel="1" x14ac:dyDescent="0.25">
      <c r="H74" s="85"/>
      <c r="I74" s="85"/>
      <c r="J74" s="85"/>
      <c r="K74" s="85"/>
      <c r="L74" s="85"/>
      <c r="M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3:24" s="62" customFormat="1" outlineLevel="1" x14ac:dyDescent="0.25">
      <c r="C75" s="80" t="s">
        <v>238</v>
      </c>
      <c r="D75" s="81"/>
      <c r="E75" s="94" t="s">
        <v>310</v>
      </c>
      <c r="F75" s="81"/>
      <c r="G75" s="81"/>
      <c r="H75" s="94">
        <v>337</v>
      </c>
      <c r="I75" s="94">
        <v>456</v>
      </c>
      <c r="J75" s="94">
        <v>611</v>
      </c>
      <c r="K75" s="94">
        <v>507</v>
      </c>
      <c r="L75" s="94">
        <v>505</v>
      </c>
      <c r="M75" s="94">
        <v>604</v>
      </c>
      <c r="N75" s="81"/>
      <c r="O75" s="81"/>
      <c r="P75" s="94">
        <v>2209.8000000000002</v>
      </c>
      <c r="Q75" s="94">
        <v>2073.1999999999998</v>
      </c>
      <c r="R75" s="94">
        <f t="shared" ref="R75" si="24">H75</f>
        <v>337</v>
      </c>
      <c r="S75" s="94">
        <f>SUM($H75:I75)</f>
        <v>793</v>
      </c>
      <c r="T75" s="94">
        <f>SUM($H75:J75)</f>
        <v>1404</v>
      </c>
      <c r="U75" s="94">
        <v>1861</v>
      </c>
      <c r="V75" s="94">
        <f t="shared" ref="V75" si="25">K75</f>
        <v>507</v>
      </c>
      <c r="W75" s="94">
        <f>SUM($K75:L75)</f>
        <v>1012</v>
      </c>
      <c r="X75" s="94">
        <f>SUM($K75:M75)</f>
        <v>1616</v>
      </c>
    </row>
    <row r="76" spans="3:24" s="82" customFormat="1" ht="5.0999999999999996" customHeight="1" outlineLevel="1" x14ac:dyDescent="0.25">
      <c r="H76" s="85"/>
      <c r="I76" s="85"/>
      <c r="J76" s="85"/>
      <c r="K76" s="85"/>
      <c r="L76" s="85"/>
      <c r="M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3:24" s="62" customFormat="1" outlineLevel="1" x14ac:dyDescent="0.25">
      <c r="C77" s="80" t="s">
        <v>239</v>
      </c>
      <c r="D77" s="81"/>
      <c r="E77" s="94" t="s">
        <v>310</v>
      </c>
      <c r="F77" s="81"/>
      <c r="G77" s="81"/>
      <c r="H77" s="94">
        <v>168</v>
      </c>
      <c r="I77" s="94">
        <v>236</v>
      </c>
      <c r="J77" s="94">
        <v>400</v>
      </c>
      <c r="K77" s="94">
        <v>285</v>
      </c>
      <c r="L77" s="94">
        <v>256</v>
      </c>
      <c r="M77" s="94">
        <v>367</v>
      </c>
      <c r="N77" s="80"/>
      <c r="O77" s="80"/>
      <c r="P77" s="94">
        <v>878</v>
      </c>
      <c r="Q77" s="94">
        <v>1201.5</v>
      </c>
      <c r="R77" s="94">
        <f t="shared" ref="R77" si="26">H77</f>
        <v>168</v>
      </c>
      <c r="S77" s="94">
        <f>SUM($H77:I77)</f>
        <v>404</v>
      </c>
      <c r="T77" s="94">
        <f>SUM($H77:J77)</f>
        <v>804</v>
      </c>
      <c r="U77" s="94">
        <v>1048.9000000000001</v>
      </c>
      <c r="V77" s="94">
        <f t="shared" ref="V77" si="27">K77</f>
        <v>285</v>
      </c>
      <c r="W77" s="94">
        <f>SUM($K77:L77)</f>
        <v>541</v>
      </c>
      <c r="X77" s="94">
        <f>SUM($K77:M77)</f>
        <v>908</v>
      </c>
    </row>
    <row r="78" spans="3:24" s="82" customFormat="1" ht="5.0999999999999996" customHeight="1" outlineLevel="1" x14ac:dyDescent="0.25">
      <c r="H78" s="85"/>
      <c r="I78" s="85"/>
      <c r="J78" s="85"/>
      <c r="K78" s="85"/>
      <c r="L78" s="85"/>
      <c r="M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3:24" s="62" customFormat="1" outlineLevel="1" x14ac:dyDescent="0.25">
      <c r="C79" s="80" t="s">
        <v>27</v>
      </c>
      <c r="D79" s="81"/>
      <c r="E79" s="94" t="s">
        <v>310</v>
      </c>
      <c r="F79" s="81"/>
      <c r="G79" s="81"/>
      <c r="H79" s="94">
        <v>232</v>
      </c>
      <c r="I79" s="94">
        <v>310</v>
      </c>
      <c r="J79" s="94">
        <v>476</v>
      </c>
      <c r="K79" s="94">
        <v>370</v>
      </c>
      <c r="L79" s="94">
        <v>344</v>
      </c>
      <c r="M79" s="94">
        <v>453</v>
      </c>
      <c r="N79" s="80"/>
      <c r="O79" s="80"/>
      <c r="P79" s="94">
        <v>1418.7</v>
      </c>
      <c r="Q79" s="94">
        <v>1583.1999999999998</v>
      </c>
      <c r="R79" s="94">
        <f t="shared" ref="R79" si="28">H79</f>
        <v>232</v>
      </c>
      <c r="S79" s="94">
        <f>SUM($H79:I79)</f>
        <v>542</v>
      </c>
      <c r="T79" s="94">
        <f>SUM($H79:J79)</f>
        <v>1018</v>
      </c>
      <c r="U79" s="94">
        <v>1342.3000000000002</v>
      </c>
      <c r="V79" s="94">
        <f t="shared" ref="V79" si="29">K79</f>
        <v>370</v>
      </c>
      <c r="W79" s="94">
        <f>SUM($K79:L79)</f>
        <v>714</v>
      </c>
      <c r="X79" s="94">
        <f>SUM($K79:M79)</f>
        <v>1167</v>
      </c>
    </row>
    <row r="80" spans="3:24" s="82" customFormat="1" ht="5.0999999999999996" customHeight="1" outlineLevel="1" x14ac:dyDescent="0.25">
      <c r="H80" s="85"/>
      <c r="I80" s="85"/>
      <c r="J80" s="85"/>
      <c r="K80" s="85"/>
      <c r="L80" s="85"/>
      <c r="M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62" customFormat="1" outlineLevel="1" x14ac:dyDescent="0.25">
      <c r="C81" s="80" t="s">
        <v>240</v>
      </c>
      <c r="D81" s="81"/>
      <c r="E81" s="94" t="s">
        <v>310</v>
      </c>
      <c r="F81" s="81"/>
      <c r="G81" s="81"/>
      <c r="H81" s="94">
        <v>81</v>
      </c>
      <c r="I81" s="94">
        <v>138</v>
      </c>
      <c r="J81" s="94">
        <v>279</v>
      </c>
      <c r="K81" s="94">
        <v>201</v>
      </c>
      <c r="L81" s="94">
        <v>376</v>
      </c>
      <c r="M81" s="94">
        <v>541</v>
      </c>
      <c r="N81" s="80"/>
      <c r="O81" s="80"/>
      <c r="P81" s="94">
        <v>1336.5</v>
      </c>
      <c r="Q81" s="94">
        <v>1284.5</v>
      </c>
      <c r="R81" s="94">
        <f t="shared" ref="R81" si="30">H81</f>
        <v>81</v>
      </c>
      <c r="S81" s="94">
        <f>SUM($H81:I81)</f>
        <v>219</v>
      </c>
      <c r="T81" s="94">
        <f>SUM($H81:J81)</f>
        <v>498</v>
      </c>
      <c r="U81" s="94">
        <v>659.4</v>
      </c>
      <c r="V81" s="94">
        <f t="shared" ref="V81" si="31">K81</f>
        <v>201</v>
      </c>
      <c r="W81" s="94">
        <f>SUM($K81:L81)</f>
        <v>577</v>
      </c>
      <c r="X81" s="94">
        <f>SUM($K81:M81)</f>
        <v>1118</v>
      </c>
    </row>
    <row r="82" spans="2:24" s="82" customFormat="1" ht="5.0999999999999996" customHeight="1" outlineLevel="1" x14ac:dyDescent="0.25">
      <c r="H82" s="85"/>
      <c r="I82" s="85"/>
      <c r="J82" s="85"/>
      <c r="K82" s="85"/>
      <c r="L82" s="85"/>
      <c r="M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82" customFormat="1" outlineLevel="1" x14ac:dyDescent="0.25">
      <c r="C83" s="90" t="s">
        <v>241</v>
      </c>
      <c r="D83" s="90"/>
      <c r="E83" s="91" t="s">
        <v>310</v>
      </c>
      <c r="F83" s="90"/>
      <c r="G83" s="90"/>
      <c r="H83" s="91">
        <v>-64</v>
      </c>
      <c r="I83" s="91">
        <v>-74</v>
      </c>
      <c r="J83" s="91">
        <v>-76</v>
      </c>
      <c r="K83" s="91">
        <v>-85</v>
      </c>
      <c r="L83" s="91">
        <v>-88</v>
      </c>
      <c r="M83" s="91">
        <v>-86</v>
      </c>
      <c r="N83" s="90"/>
      <c r="O83" s="90"/>
      <c r="P83" s="91">
        <v>-540.70000000000005</v>
      </c>
      <c r="Q83" s="91">
        <v>-381.70000000000005</v>
      </c>
      <c r="R83" s="91">
        <f t="shared" ref="R83" si="32">H83</f>
        <v>-64</v>
      </c>
      <c r="S83" s="91">
        <f>SUM($H83:I83)</f>
        <v>-138</v>
      </c>
      <c r="T83" s="91">
        <f>SUM($H83:J83)</f>
        <v>-214</v>
      </c>
      <c r="U83" s="91">
        <v>-293.39999999999998</v>
      </c>
      <c r="V83" s="91">
        <f t="shared" ref="V83" si="33">K83</f>
        <v>-85</v>
      </c>
      <c r="W83" s="91">
        <f>SUM($K83:L83)</f>
        <v>-173</v>
      </c>
      <c r="X83" s="91">
        <f>SUM($K83:M83)</f>
        <v>-259</v>
      </c>
    </row>
    <row r="84" spans="2:24" s="82" customFormat="1" ht="5.0999999999999996" customHeight="1" x14ac:dyDescent="0.25">
      <c r="H84" s="85"/>
      <c r="I84" s="85"/>
      <c r="J84" s="85"/>
      <c r="K84" s="85"/>
      <c r="L84" s="85"/>
      <c r="M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62" customFormat="1" ht="12" customHeight="1" x14ac:dyDescent="0.25">
      <c r="B85" s="112" t="s">
        <v>248</v>
      </c>
      <c r="C85" s="75"/>
      <c r="D85" s="75"/>
      <c r="E85" s="75"/>
      <c r="F85" s="75"/>
      <c r="G85" s="75"/>
      <c r="H85" s="76"/>
      <c r="I85" s="76"/>
      <c r="J85" s="76"/>
      <c r="K85" s="76"/>
      <c r="L85" s="76"/>
      <c r="M85" s="76"/>
      <c r="N85" s="75"/>
      <c r="O85" s="75"/>
      <c r="P85" s="76"/>
      <c r="Q85" s="76"/>
      <c r="R85" s="76"/>
      <c r="S85" s="76"/>
      <c r="T85" s="76"/>
      <c r="U85" s="76"/>
      <c r="V85" s="76"/>
      <c r="W85" s="76"/>
      <c r="X85" s="76"/>
    </row>
    <row r="86" spans="2:24" s="82" customFormat="1" ht="5.0999999999999996" customHeight="1" outlineLevel="1" x14ac:dyDescent="0.25">
      <c r="H86" s="85"/>
      <c r="I86" s="85"/>
      <c r="J86" s="85"/>
      <c r="K86" s="85"/>
      <c r="L86" s="85"/>
      <c r="M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82" customFormat="1" outlineLevel="1" x14ac:dyDescent="0.25">
      <c r="C87" s="92" t="s">
        <v>243</v>
      </c>
      <c r="D87" s="92"/>
      <c r="E87" s="93" t="s">
        <v>309</v>
      </c>
      <c r="F87" s="92"/>
      <c r="G87" s="92"/>
      <c r="H87" s="93">
        <f t="shared" ref="H87:M87" si="34">H51/H9*1000</f>
        <v>351.36042014863483</v>
      </c>
      <c r="I87" s="93">
        <f t="shared" si="34"/>
        <v>428.78920418386599</v>
      </c>
      <c r="J87" s="93">
        <f t="shared" si="34"/>
        <v>492.73195487681437</v>
      </c>
      <c r="K87" s="93">
        <f t="shared" si="34"/>
        <v>558.46115480108131</v>
      </c>
      <c r="L87" s="93">
        <f t="shared" si="34"/>
        <v>588.02799979844428</v>
      </c>
      <c r="M87" s="93">
        <f t="shared" si="34"/>
        <v>564.16510686768049</v>
      </c>
      <c r="N87" s="92"/>
      <c r="O87" s="92"/>
      <c r="P87" s="93">
        <f t="shared" ref="P87:X87" si="35">P51/P9*1000</f>
        <v>635.72995469819693</v>
      </c>
      <c r="Q87" s="93">
        <f t="shared" si="35"/>
        <v>466.32441520592181</v>
      </c>
      <c r="R87" s="93">
        <f t="shared" si="35"/>
        <v>351.36042014863483</v>
      </c>
      <c r="S87" s="93">
        <f t="shared" si="35"/>
        <v>390.13043948096259</v>
      </c>
      <c r="T87" s="93">
        <f t="shared" si="35"/>
        <v>424.71956105321618</v>
      </c>
      <c r="U87" s="93">
        <f t="shared" si="35"/>
        <v>440.19369235435101</v>
      </c>
      <c r="V87" s="93">
        <f t="shared" si="35"/>
        <v>558.46115480108131</v>
      </c>
      <c r="W87" s="93">
        <f t="shared" si="35"/>
        <v>573.84292981541387</v>
      </c>
      <c r="X87" s="93">
        <f t="shared" si="35"/>
        <v>570.46858327203279</v>
      </c>
    </row>
    <row r="88" spans="2:24" s="82" customFormat="1" ht="5.0999999999999996" customHeight="1" outlineLevel="1" x14ac:dyDescent="0.25">
      <c r="H88" s="85"/>
      <c r="I88" s="85"/>
      <c r="J88" s="85"/>
      <c r="K88" s="85"/>
      <c r="L88" s="85"/>
      <c r="M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82" customFormat="1" outlineLevel="1" x14ac:dyDescent="0.25">
      <c r="C89" s="92" t="s">
        <v>244</v>
      </c>
      <c r="D89" s="92"/>
      <c r="E89" s="93" t="s">
        <v>309</v>
      </c>
      <c r="F89" s="92"/>
      <c r="G89" s="92"/>
      <c r="H89" s="93">
        <f t="shared" ref="H89:M89" si="36">H79/H9*1000</f>
        <v>71.567706298931768</v>
      </c>
      <c r="I89" s="93">
        <f t="shared" si="36"/>
        <v>95.354844545909941</v>
      </c>
      <c r="J89" s="93">
        <f t="shared" si="36"/>
        <v>144.15513861177851</v>
      </c>
      <c r="K89" s="93">
        <f t="shared" si="36"/>
        <v>120.55462501540261</v>
      </c>
      <c r="L89" s="93">
        <f t="shared" si="36"/>
        <v>103.36312311224572</v>
      </c>
      <c r="M89" s="93">
        <f t="shared" si="36"/>
        <v>132.28094897052756</v>
      </c>
      <c r="N89" s="92"/>
      <c r="O89" s="92"/>
      <c r="P89" s="93">
        <f t="shared" ref="P89:X89" si="37">P79/P9*1000</f>
        <v>115.71999727098526</v>
      </c>
      <c r="Q89" s="93">
        <f t="shared" si="37"/>
        <v>121.51436281482222</v>
      </c>
      <c r="R89" s="93">
        <f t="shared" si="37"/>
        <v>71.567706298931768</v>
      </c>
      <c r="S89" s="93">
        <f t="shared" si="37"/>
        <v>83.478364863277434</v>
      </c>
      <c r="T89" s="93">
        <f t="shared" si="37"/>
        <v>103.93377720004185</v>
      </c>
      <c r="U89" s="93">
        <f t="shared" si="37"/>
        <v>105.77161864691215</v>
      </c>
      <c r="V89" s="93">
        <f t="shared" si="37"/>
        <v>120.55462501540261</v>
      </c>
      <c r="W89" s="93">
        <f t="shared" si="37"/>
        <v>111.61096482925784</v>
      </c>
      <c r="X89" s="93">
        <f t="shared" si="37"/>
        <v>118.8179255181978</v>
      </c>
    </row>
    <row r="90" spans="2:24" s="82" customFormat="1" ht="5.0999999999999996" customHeight="1" outlineLevel="1" x14ac:dyDescent="0.25">
      <c r="H90" s="85"/>
      <c r="I90" s="85"/>
      <c r="J90" s="85"/>
      <c r="K90" s="85"/>
      <c r="L90" s="85"/>
      <c r="M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82" customFormat="1" outlineLevel="1" x14ac:dyDescent="0.25">
      <c r="C91" s="92" t="s">
        <v>245</v>
      </c>
      <c r="D91" s="92"/>
      <c r="E91" s="93" t="s">
        <v>309</v>
      </c>
      <c r="F91" s="92"/>
      <c r="G91" s="92"/>
      <c r="H91" s="93">
        <v>158.80174402690943</v>
      </c>
      <c r="I91" s="93">
        <v>193.12289955678034</v>
      </c>
      <c r="J91" s="93">
        <v>200.85962640794065</v>
      </c>
      <c r="K91" s="93">
        <v>264</v>
      </c>
      <c r="L91" s="93">
        <v>261.2</v>
      </c>
      <c r="M91" s="93">
        <v>237.6</v>
      </c>
      <c r="N91" s="92"/>
      <c r="O91" s="92"/>
      <c r="P91" s="93">
        <v>275.53692129577411</v>
      </c>
      <c r="Q91" s="93">
        <v>205.34530486997477</v>
      </c>
      <c r="R91" s="93">
        <v>158.80174402690943</v>
      </c>
      <c r="S91" s="93">
        <v>176.26297805807334</v>
      </c>
      <c r="T91" s="93">
        <v>184.06788743000484</v>
      </c>
      <c r="U91" s="93">
        <v>194.77185569437827</v>
      </c>
      <c r="V91" s="93">
        <v>264</v>
      </c>
      <c r="W91" s="93">
        <v>262.69300041454062</v>
      </c>
      <c r="X91" s="93">
        <v>254.0801321057823</v>
      </c>
    </row>
    <row r="92" spans="2:24" s="82" customFormat="1" ht="5.0999999999999996" customHeight="1" outlineLevel="1" x14ac:dyDescent="0.25">
      <c r="H92" s="85"/>
      <c r="I92" s="85"/>
      <c r="J92" s="85"/>
      <c r="K92" s="85"/>
      <c r="L92" s="85"/>
      <c r="M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82" customFormat="1" outlineLevel="1" x14ac:dyDescent="0.25">
      <c r="C93" s="92" t="s">
        <v>242</v>
      </c>
      <c r="D93" s="92"/>
      <c r="E93" s="93" t="s">
        <v>310</v>
      </c>
      <c r="F93" s="92"/>
      <c r="G93" s="92"/>
      <c r="H93" s="93" t="s">
        <v>184</v>
      </c>
      <c r="I93" s="93" t="s">
        <v>184</v>
      </c>
      <c r="J93" s="93" t="s">
        <v>184</v>
      </c>
      <c r="K93" s="93" t="s">
        <v>184</v>
      </c>
      <c r="L93" s="93" t="s">
        <v>184</v>
      </c>
      <c r="M93" s="93" t="s">
        <v>184</v>
      </c>
      <c r="N93" s="92"/>
      <c r="O93" s="92"/>
      <c r="P93" s="93">
        <v>239.7</v>
      </c>
      <c r="Q93" s="93">
        <v>265.7</v>
      </c>
      <c r="R93" s="93" t="s">
        <v>184</v>
      </c>
      <c r="S93" s="93" t="s">
        <v>184</v>
      </c>
      <c r="T93" s="93" t="s">
        <v>184</v>
      </c>
      <c r="U93" s="93">
        <v>301.10000000000002</v>
      </c>
      <c r="V93" s="93" t="s">
        <v>184</v>
      </c>
      <c r="W93" s="93" t="s">
        <v>184</v>
      </c>
      <c r="X93" s="93" t="s">
        <v>184</v>
      </c>
    </row>
    <row r="94" spans="2:24" s="82" customFormat="1" ht="5.0999999999999996" customHeight="1" outlineLevel="1" x14ac:dyDescent="0.25">
      <c r="H94" s="85"/>
      <c r="I94" s="85"/>
      <c r="J94" s="85"/>
      <c r="K94" s="85"/>
      <c r="L94" s="85"/>
      <c r="M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82" customFormat="1" outlineLevel="1" x14ac:dyDescent="0.25">
      <c r="C95" s="92" t="s">
        <v>295</v>
      </c>
      <c r="D95" s="92"/>
      <c r="E95" s="93" t="s">
        <v>374</v>
      </c>
      <c r="F95" s="92"/>
      <c r="G95" s="92"/>
      <c r="H95" s="107">
        <f t="shared" ref="H95:M95" si="38">H79/H51</f>
        <v>0.20368744512730466</v>
      </c>
      <c r="I95" s="107">
        <f t="shared" si="38"/>
        <v>0.22238163558106169</v>
      </c>
      <c r="J95" s="107">
        <f t="shared" si="38"/>
        <v>0.29256299938537184</v>
      </c>
      <c r="K95" s="107">
        <f t="shared" si="38"/>
        <v>0.21586931155192532</v>
      </c>
      <c r="L95" s="107">
        <f t="shared" si="38"/>
        <v>0.17577925396014307</v>
      </c>
      <c r="M95" s="107">
        <f t="shared" si="38"/>
        <v>0.23447204968944099</v>
      </c>
      <c r="N95" s="92"/>
      <c r="O95" s="92"/>
      <c r="P95" s="107">
        <f t="shared" ref="P95:X95" si="39">P79/P51</f>
        <v>0.18202696980972299</v>
      </c>
      <c r="Q95" s="107">
        <f t="shared" si="39"/>
        <v>0.26057902793093796</v>
      </c>
      <c r="R95" s="107">
        <f t="shared" si="39"/>
        <v>0.20368744512730466</v>
      </c>
      <c r="S95" s="107">
        <f t="shared" si="39"/>
        <v>0.21397552309514409</v>
      </c>
      <c r="T95" s="107">
        <f t="shared" si="39"/>
        <v>0.24471153846153845</v>
      </c>
      <c r="U95" s="107">
        <f t="shared" si="39"/>
        <v>0.24028426686715715</v>
      </c>
      <c r="V95" s="107">
        <f t="shared" si="39"/>
        <v>0.21586931155192532</v>
      </c>
      <c r="W95" s="107">
        <f t="shared" si="39"/>
        <v>0.19449741214927813</v>
      </c>
      <c r="X95" s="107">
        <f t="shared" si="39"/>
        <v>0.20828127788684633</v>
      </c>
    </row>
    <row r="96" spans="2:24" s="82" customFormat="1" x14ac:dyDescent="0.25">
      <c r="C96" s="84"/>
      <c r="H96" s="85"/>
      <c r="I96" s="85"/>
      <c r="J96" s="85"/>
      <c r="K96" s="85"/>
      <c r="L96" s="85"/>
      <c r="M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4:24" s="82" customFormat="1" x14ac:dyDescent="0.25">
      <c r="D97" s="96"/>
      <c r="E97" s="96"/>
      <c r="F97" s="96"/>
      <c r="G97" s="96"/>
      <c r="H97" s="97"/>
      <c r="I97" s="97"/>
      <c r="J97" s="97"/>
      <c r="K97" s="97"/>
      <c r="L97" s="97"/>
      <c r="M97" s="97"/>
      <c r="P97" s="97"/>
      <c r="Q97" s="97"/>
      <c r="R97" s="97"/>
      <c r="S97" s="97"/>
      <c r="T97" s="97"/>
      <c r="U97" s="97"/>
      <c r="V97" s="97"/>
      <c r="W97" s="97"/>
      <c r="X97" s="97"/>
    </row>
    <row r="98" spans="4:24" s="82" customFormat="1" x14ac:dyDescent="0.25">
      <c r="D98" s="96"/>
      <c r="E98" s="96"/>
      <c r="F98" s="96"/>
      <c r="G98" s="96"/>
      <c r="H98" s="97"/>
      <c r="I98" s="97"/>
      <c r="J98" s="97"/>
      <c r="K98" s="97"/>
      <c r="L98" s="97"/>
      <c r="M98" s="97"/>
      <c r="P98" s="97"/>
      <c r="Q98" s="97"/>
      <c r="R98" s="97"/>
      <c r="S98" s="97"/>
      <c r="T98" s="97"/>
      <c r="U98" s="97"/>
      <c r="V98" s="97"/>
      <c r="W98" s="97"/>
      <c r="X98" s="97"/>
    </row>
    <row r="99" spans="4:24" s="82" customFormat="1" x14ac:dyDescent="0.25">
      <c r="D99" s="96"/>
      <c r="H99" s="97"/>
      <c r="I99" s="97"/>
      <c r="J99" s="97"/>
      <c r="K99" s="97"/>
      <c r="L99" s="97"/>
      <c r="M99" s="97"/>
      <c r="P99" s="97"/>
      <c r="Q99" s="97"/>
      <c r="R99" s="97"/>
      <c r="S99" s="97"/>
      <c r="T99" s="97"/>
      <c r="U99" s="97"/>
      <c r="V99" s="97"/>
      <c r="W99" s="97"/>
      <c r="X99" s="97"/>
    </row>
    <row r="100" spans="4:24" s="82" customFormat="1" x14ac:dyDescent="0.25">
      <c r="H100" s="85"/>
      <c r="I100" s="85"/>
      <c r="J100" s="85"/>
      <c r="K100" s="85"/>
      <c r="L100" s="85"/>
      <c r="M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4:24" s="82" customFormat="1" hidden="1" x14ac:dyDescent="0.25">
      <c r="H101" s="85"/>
      <c r="I101" s="85"/>
      <c r="J101" s="85"/>
      <c r="K101" s="85"/>
      <c r="L101" s="85"/>
      <c r="M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4:24" s="62" customFormat="1" hidden="1" x14ac:dyDescent="0.25">
      <c r="H102" s="63"/>
      <c r="I102" s="63"/>
      <c r="J102" s="63"/>
      <c r="K102" s="63"/>
      <c r="L102" s="63"/>
      <c r="M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4:24" s="62" customFormat="1" hidden="1" x14ac:dyDescent="0.25">
      <c r="H103" s="63"/>
      <c r="I103" s="63"/>
      <c r="J103" s="63"/>
      <c r="K103" s="63"/>
      <c r="L103" s="63"/>
      <c r="M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4:24" s="62" customFormat="1" hidden="1" x14ac:dyDescent="0.25">
      <c r="H104" s="63"/>
      <c r="I104" s="63"/>
      <c r="J104" s="63"/>
      <c r="K104" s="63"/>
      <c r="L104" s="63"/>
      <c r="M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4:24" s="82" customFormat="1" hidden="1" x14ac:dyDescent="0.25">
      <c r="H105" s="85"/>
      <c r="I105" s="85"/>
      <c r="J105" s="85"/>
      <c r="K105" s="85"/>
      <c r="L105" s="85"/>
      <c r="M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4:24" s="82" customFormat="1" hidden="1" x14ac:dyDescent="0.25">
      <c r="H106" s="85"/>
      <c r="I106" s="85"/>
      <c r="J106" s="85"/>
      <c r="K106" s="85"/>
      <c r="L106" s="85"/>
      <c r="M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4:24" s="82" customFormat="1" hidden="1" x14ac:dyDescent="0.25">
      <c r="H107" s="85"/>
      <c r="I107" s="85"/>
      <c r="J107" s="85"/>
      <c r="K107" s="85"/>
      <c r="L107" s="85"/>
      <c r="M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4:24" s="82" customFormat="1" x14ac:dyDescent="0.25">
      <c r="H108" s="85"/>
      <c r="I108" s="85"/>
      <c r="J108" s="85"/>
      <c r="K108" s="85"/>
      <c r="L108" s="85"/>
      <c r="M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4:24" s="82" customFormat="1" x14ac:dyDescent="0.25">
      <c r="H109" s="85"/>
      <c r="I109" s="85"/>
      <c r="J109" s="85"/>
      <c r="K109" s="85"/>
      <c r="L109" s="85"/>
      <c r="M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4:24" s="82" customFormat="1" x14ac:dyDescent="0.25">
      <c r="H110" s="85"/>
      <c r="I110" s="85"/>
      <c r="J110" s="85"/>
      <c r="K110" s="85"/>
      <c r="L110" s="85"/>
      <c r="M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4:24" s="82" customFormat="1" x14ac:dyDescent="0.25">
      <c r="H111" s="85"/>
      <c r="I111" s="85"/>
      <c r="J111" s="85"/>
      <c r="K111" s="85"/>
      <c r="L111" s="85"/>
      <c r="M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4:24" s="82" customFormat="1" x14ac:dyDescent="0.25">
      <c r="H112" s="85"/>
      <c r="I112" s="85"/>
      <c r="J112" s="85"/>
      <c r="K112" s="85"/>
      <c r="L112" s="85"/>
      <c r="M112" s="85"/>
      <c r="P112" s="85"/>
      <c r="Q112" s="85"/>
      <c r="R112" s="85"/>
      <c r="S112" s="85"/>
      <c r="T112" s="85"/>
      <c r="U112" s="85"/>
      <c r="V112" s="85"/>
      <c r="W112" s="85"/>
      <c r="X112" s="85"/>
    </row>
  </sheetData>
  <conditionalFormatting sqref="P97:R98">
    <cfRule type="cellIs" dxfId="231" priority="121" operator="lessThan">
      <formula>-0.9</formula>
    </cfRule>
    <cfRule type="cellIs" dxfId="230" priority="122" operator="greaterThan">
      <formula>0.9</formula>
    </cfRule>
  </conditionalFormatting>
  <conditionalFormatting sqref="P99:R99">
    <cfRule type="cellIs" dxfId="229" priority="109" operator="lessThan">
      <formula>-1</formula>
    </cfRule>
    <cfRule type="cellIs" dxfId="228" priority="110" operator="greaterThan">
      <formula>1</formula>
    </cfRule>
  </conditionalFormatting>
  <conditionalFormatting sqref="U97">
    <cfRule type="cellIs" dxfId="227" priority="89" operator="lessThan">
      <formula>-0.9</formula>
    </cfRule>
    <cfRule type="cellIs" dxfId="226" priority="90" operator="greaterThan">
      <formula>0.9</formula>
    </cfRule>
  </conditionalFormatting>
  <conditionalFormatting sqref="U99">
    <cfRule type="cellIs" dxfId="225" priority="87" operator="lessThan">
      <formula>-1</formula>
    </cfRule>
    <cfRule type="cellIs" dxfId="224" priority="88" operator="greaterThan">
      <formula>1</formula>
    </cfRule>
  </conditionalFormatting>
  <conditionalFormatting sqref="U98">
    <cfRule type="cellIs" dxfId="223" priority="85" operator="lessThan">
      <formula>-0.9</formula>
    </cfRule>
    <cfRule type="cellIs" dxfId="222" priority="86" operator="greaterThan">
      <formula>0.9</formula>
    </cfRule>
  </conditionalFormatting>
  <conditionalFormatting sqref="V97">
    <cfRule type="cellIs" dxfId="221" priority="83" operator="lessThan">
      <formula>-0.9</formula>
    </cfRule>
    <cfRule type="cellIs" dxfId="220" priority="84" operator="greaterThan">
      <formula>0.9</formula>
    </cfRule>
  </conditionalFormatting>
  <conditionalFormatting sqref="V99">
    <cfRule type="cellIs" dxfId="219" priority="81" operator="lessThan">
      <formula>-1</formula>
    </cfRule>
    <cfRule type="cellIs" dxfId="218" priority="82" operator="greaterThan">
      <formula>1</formula>
    </cfRule>
  </conditionalFormatting>
  <conditionalFormatting sqref="V98">
    <cfRule type="cellIs" dxfId="217" priority="79" operator="lessThan">
      <formula>-0.9</formula>
    </cfRule>
    <cfRule type="cellIs" dxfId="216" priority="80" operator="greaterThan">
      <formula>0.9</formula>
    </cfRule>
  </conditionalFormatting>
  <conditionalFormatting sqref="I97:I98">
    <cfRule type="cellIs" dxfId="215" priority="77" operator="lessThan">
      <formula>-0.9</formula>
    </cfRule>
    <cfRule type="cellIs" dxfId="214" priority="78" operator="greaterThan">
      <formula>0.9</formula>
    </cfRule>
  </conditionalFormatting>
  <conditionalFormatting sqref="I99">
    <cfRule type="cellIs" dxfId="213" priority="75" operator="lessThan">
      <formula>-1</formula>
    </cfRule>
    <cfRule type="cellIs" dxfId="212" priority="76" operator="greaterThan">
      <formula>1</formula>
    </cfRule>
  </conditionalFormatting>
  <conditionalFormatting sqref="X97">
    <cfRule type="cellIs" dxfId="211" priority="17" operator="lessThan">
      <formula>-0.9</formula>
    </cfRule>
    <cfRule type="cellIs" dxfId="210" priority="18" operator="greaterThan">
      <formula>0.9</formula>
    </cfRule>
  </conditionalFormatting>
  <conditionalFormatting sqref="J99">
    <cfRule type="cellIs" dxfId="209" priority="59" operator="lessThan">
      <formula>-1</formula>
    </cfRule>
    <cfRule type="cellIs" dxfId="208" priority="60" operator="greaterThan">
      <formula>1</formula>
    </cfRule>
  </conditionalFormatting>
  <conditionalFormatting sqref="J97:J98">
    <cfRule type="cellIs" dxfId="207" priority="61" operator="lessThan">
      <formula>-0.9</formula>
    </cfRule>
    <cfRule type="cellIs" dxfId="206" priority="62" operator="greaterThan">
      <formula>0.9</formula>
    </cfRule>
  </conditionalFormatting>
  <conditionalFormatting sqref="M99">
    <cfRule type="cellIs" dxfId="205" priority="51" operator="lessThan">
      <formula>-1</formula>
    </cfRule>
    <cfRule type="cellIs" dxfId="204" priority="52" operator="greaterThan">
      <formula>1</formula>
    </cfRule>
  </conditionalFormatting>
  <conditionalFormatting sqref="X98">
    <cfRule type="cellIs" dxfId="203" priority="13" operator="lessThan">
      <formula>-0.9</formula>
    </cfRule>
    <cfRule type="cellIs" dxfId="202" priority="14" operator="greaterThan">
      <formula>0.9</formula>
    </cfRule>
  </conditionalFormatting>
  <conditionalFormatting sqref="H99">
    <cfRule type="cellIs" dxfId="201" priority="1" operator="lessThan">
      <formula>-1</formula>
    </cfRule>
    <cfRule type="cellIs" dxfId="200" priority="2" operator="greaterThan">
      <formula>1</formula>
    </cfRule>
  </conditionalFormatting>
  <conditionalFormatting sqref="W97">
    <cfRule type="cellIs" dxfId="199" priority="23" operator="lessThan">
      <formula>-0.9</formula>
    </cfRule>
    <cfRule type="cellIs" dxfId="198" priority="24" operator="greaterThan">
      <formula>0.9</formula>
    </cfRule>
  </conditionalFormatting>
  <conditionalFormatting sqref="W99">
    <cfRule type="cellIs" dxfId="197" priority="21" operator="lessThan">
      <formula>-1</formula>
    </cfRule>
    <cfRule type="cellIs" dxfId="196" priority="22" operator="greaterThan">
      <formula>1</formula>
    </cfRule>
  </conditionalFormatting>
  <conditionalFormatting sqref="L97:L98">
    <cfRule type="cellIs" dxfId="195" priority="57" operator="lessThan">
      <formula>-0.9</formula>
    </cfRule>
    <cfRule type="cellIs" dxfId="194" priority="58" operator="greaterThan">
      <formula>0.9</formula>
    </cfRule>
  </conditionalFormatting>
  <conditionalFormatting sqref="L99">
    <cfRule type="cellIs" dxfId="193" priority="55" operator="lessThan">
      <formula>-1</formula>
    </cfRule>
    <cfRule type="cellIs" dxfId="192" priority="56" operator="greaterThan">
      <formula>1</formula>
    </cfRule>
  </conditionalFormatting>
  <conditionalFormatting sqref="M97:M98">
    <cfRule type="cellIs" dxfId="191" priority="53" operator="lessThan">
      <formula>-0.9</formula>
    </cfRule>
    <cfRule type="cellIs" dxfId="190" priority="54" operator="greaterThan">
      <formula>0.9</formula>
    </cfRule>
  </conditionalFormatting>
  <conditionalFormatting sqref="S97:S98">
    <cfRule type="cellIs" dxfId="189" priority="31" operator="lessThan">
      <formula>-0.9</formula>
    </cfRule>
    <cfRule type="cellIs" dxfId="188" priority="32" operator="greaterThan">
      <formula>0.9</formula>
    </cfRule>
  </conditionalFormatting>
  <conditionalFormatting sqref="S99">
    <cfRule type="cellIs" dxfId="187" priority="29" operator="lessThan">
      <formula>-1</formula>
    </cfRule>
    <cfRule type="cellIs" dxfId="186" priority="30" operator="greaterThan">
      <formula>1</formula>
    </cfRule>
  </conditionalFormatting>
  <conditionalFormatting sqref="T97:T98">
    <cfRule type="cellIs" dxfId="185" priority="27" operator="lessThan">
      <formula>-0.9</formula>
    </cfRule>
    <cfRule type="cellIs" dxfId="184" priority="28" operator="greaterThan">
      <formula>0.9</formula>
    </cfRule>
  </conditionalFormatting>
  <conditionalFormatting sqref="W98">
    <cfRule type="cellIs" dxfId="183" priority="19" operator="lessThan">
      <formula>-0.9</formula>
    </cfRule>
    <cfRule type="cellIs" dxfId="182" priority="20" operator="greaterThan">
      <formula>0.9</formula>
    </cfRule>
  </conditionalFormatting>
  <conditionalFormatting sqref="T99">
    <cfRule type="cellIs" dxfId="181" priority="25" operator="lessThan">
      <formula>-1</formula>
    </cfRule>
    <cfRule type="cellIs" dxfId="180" priority="26" operator="greaterThan">
      <formula>1</formula>
    </cfRule>
  </conditionalFormatting>
  <conditionalFormatting sqref="X99">
    <cfRule type="cellIs" dxfId="179" priority="15" operator="lessThan">
      <formula>-1</formula>
    </cfRule>
    <cfRule type="cellIs" dxfId="178" priority="16" operator="greaterThan">
      <formula>1</formula>
    </cfRule>
  </conditionalFormatting>
  <conditionalFormatting sqref="H97:H98">
    <cfRule type="cellIs" dxfId="177" priority="3" operator="lessThan">
      <formula>-0.9</formula>
    </cfRule>
    <cfRule type="cellIs" dxfId="176" priority="4" operator="greaterThan">
      <formula>0.9</formula>
    </cfRule>
  </conditionalFormatting>
  <conditionalFormatting sqref="K99">
    <cfRule type="cellIs" dxfId="175" priority="5" operator="lessThan">
      <formula>-1</formula>
    </cfRule>
    <cfRule type="cellIs" dxfId="174" priority="6" operator="greaterThan">
      <formula>1</formula>
    </cfRule>
  </conditionalFormatting>
  <conditionalFormatting sqref="K97:K98">
    <cfRule type="cellIs" dxfId="173" priority="7" operator="lessThan">
      <formula>-0.9</formula>
    </cfRule>
    <cfRule type="cellIs" dxfId="172" priority="8" operator="greaterThan">
      <formula>0.9</formula>
    </cfRule>
  </conditionalFormatting>
  <pageMargins left="0.7" right="0.7" top="0.75" bottom="0.75" header="0.3" footer="0.3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</sheetPr>
  <dimension ref="A1:AV119"/>
  <sheetViews>
    <sheetView zoomScaleNormal="100" workbookViewId="0">
      <pane xSplit="6" ySplit="5" topLeftCell="G6" activePane="bottomRight" state="frozen"/>
      <selection activeCell="J19" sqref="J19"/>
      <selection pane="topRight" activeCell="J19" sqref="J19"/>
      <selection pane="bottomLeft" activeCell="J19" sqref="J19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3" width="9.140625" style="63" customWidth="1"/>
    <col min="14" max="15" width="2.7109375" style="62" customWidth="1"/>
    <col min="16" max="17" width="9.140625" style="63" customWidth="1"/>
    <col min="18" max="20" width="9.140625" style="63" hidden="1" customWidth="1" outlineLevel="1"/>
    <col min="21" max="21" width="9.140625" style="63" customWidth="1" collapsed="1"/>
    <col min="22" max="24" width="9.140625" style="63" customWidth="1"/>
    <col min="25" max="25" width="0.85546875" style="82" customWidth="1"/>
    <col min="26" max="48" width="0" style="62" hidden="1" customWidth="1"/>
    <col min="49" max="16384" width="9.140625" style="62" hidden="1"/>
  </cols>
  <sheetData>
    <row r="1" spans="1:28" s="82" customFormat="1" ht="5.0999999999999996" customHeight="1" x14ac:dyDescent="0.25">
      <c r="H1" s="85"/>
      <c r="I1" s="85"/>
      <c r="J1" s="85"/>
      <c r="K1" s="85"/>
      <c r="L1" s="85"/>
      <c r="M1" s="85"/>
      <c r="P1" s="85"/>
      <c r="Q1" s="85"/>
      <c r="R1" s="85"/>
      <c r="S1" s="85"/>
      <c r="T1" s="85"/>
      <c r="U1" s="85"/>
      <c r="V1" s="85"/>
      <c r="W1" s="85"/>
      <c r="X1" s="85"/>
    </row>
    <row r="2" spans="1:28" s="10" customFormat="1" ht="32.25" customHeight="1" x14ac:dyDescent="0.25">
      <c r="A2" s="9"/>
    </row>
    <row r="3" spans="1:28" s="82" customFormat="1" ht="5.0999999999999996" customHeight="1" x14ac:dyDescent="0.25">
      <c r="H3" s="85"/>
      <c r="I3" s="85"/>
      <c r="J3" s="85"/>
      <c r="K3" s="85"/>
      <c r="L3" s="85"/>
      <c r="M3" s="85"/>
      <c r="P3" s="85"/>
      <c r="Q3" s="85"/>
      <c r="R3" s="85"/>
      <c r="S3" s="85"/>
      <c r="T3" s="85"/>
      <c r="U3" s="85"/>
      <c r="V3" s="85"/>
      <c r="W3" s="85"/>
      <c r="X3" s="85"/>
    </row>
    <row r="4" spans="1:28" ht="12" customHeight="1" x14ac:dyDescent="0.25">
      <c r="B4" s="66" t="s">
        <v>271</v>
      </c>
      <c r="C4" s="66"/>
      <c r="D4" s="65"/>
      <c r="E4" s="65"/>
      <c r="F4" s="65"/>
      <c r="G4" s="65"/>
      <c r="H4" s="67" t="s">
        <v>200</v>
      </c>
      <c r="I4" s="67" t="s">
        <v>202</v>
      </c>
      <c r="J4" s="67" t="s">
        <v>208</v>
      </c>
      <c r="K4" s="67" t="s">
        <v>251</v>
      </c>
      <c r="L4" s="67" t="s">
        <v>349</v>
      </c>
      <c r="M4" s="67" t="s">
        <v>350</v>
      </c>
      <c r="N4" s="65"/>
      <c r="O4" s="65"/>
      <c r="P4" s="68">
        <v>2014</v>
      </c>
      <c r="Q4" s="68">
        <v>2015</v>
      </c>
      <c r="R4" s="67" t="s">
        <v>200</v>
      </c>
      <c r="S4" s="68" t="s">
        <v>201</v>
      </c>
      <c r="T4" s="67" t="s">
        <v>209</v>
      </c>
      <c r="U4" s="68">
        <v>2016</v>
      </c>
      <c r="V4" s="67" t="s">
        <v>251</v>
      </c>
      <c r="W4" s="67" t="s">
        <v>351</v>
      </c>
      <c r="X4" s="67" t="s">
        <v>352</v>
      </c>
    </row>
    <row r="5" spans="1:28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2"/>
      <c r="O5" s="82"/>
      <c r="P5" s="85"/>
      <c r="Q5" s="85"/>
      <c r="R5" s="85"/>
      <c r="S5" s="85"/>
      <c r="T5" s="85"/>
      <c r="U5" s="85"/>
      <c r="V5" s="85"/>
      <c r="W5" s="85"/>
      <c r="X5" s="85"/>
    </row>
    <row r="6" spans="1:28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2"/>
      <c r="O6" s="82"/>
      <c r="P6" s="85"/>
      <c r="Q6" s="85"/>
      <c r="R6" s="85"/>
      <c r="S6" s="85"/>
      <c r="T6" s="85"/>
      <c r="U6" s="85"/>
      <c r="V6" s="85"/>
      <c r="W6" s="85"/>
      <c r="X6" s="85"/>
    </row>
    <row r="7" spans="1:28" ht="12" customHeight="1" x14ac:dyDescent="0.25">
      <c r="B7" s="77" t="s">
        <v>246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69"/>
      <c r="O7" s="69"/>
      <c r="P7" s="70"/>
      <c r="Q7" s="70"/>
      <c r="R7" s="70"/>
      <c r="S7" s="70"/>
      <c r="T7" s="70"/>
      <c r="U7" s="70"/>
      <c r="V7" s="70"/>
      <c r="W7" s="70"/>
      <c r="X7" s="70"/>
    </row>
    <row r="8" spans="1:28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2"/>
      <c r="O8" s="82"/>
      <c r="P8" s="85"/>
      <c r="Q8" s="85"/>
      <c r="R8" s="85"/>
      <c r="S8" s="85"/>
      <c r="T8" s="85"/>
      <c r="U8" s="85"/>
      <c r="V8" s="85"/>
      <c r="W8" s="85"/>
      <c r="X8" s="85"/>
    </row>
    <row r="9" spans="1:28" outlineLevel="1" x14ac:dyDescent="0.25">
      <c r="C9" s="78" t="s">
        <v>219</v>
      </c>
      <c r="D9" s="79"/>
      <c r="E9" s="95" t="s">
        <v>308</v>
      </c>
      <c r="F9" s="79"/>
      <c r="G9" s="79"/>
      <c r="H9" s="95">
        <v>624.86863500000038</v>
      </c>
      <c r="I9" s="95">
        <v>635.45498999999984</v>
      </c>
      <c r="J9" s="95">
        <v>868.72610199999997</v>
      </c>
      <c r="K9" s="95">
        <v>473.07204800000045</v>
      </c>
      <c r="L9" s="95">
        <v>935.19664700000021</v>
      </c>
      <c r="M9" s="95">
        <v>736.5852922950005</v>
      </c>
      <c r="N9" s="95"/>
      <c r="O9" s="95"/>
      <c r="P9" s="95">
        <v>2636.1218450000006</v>
      </c>
      <c r="Q9" s="95">
        <v>2375.156622</v>
      </c>
      <c r="R9" s="95">
        <f>H9</f>
        <v>624.86863500000038</v>
      </c>
      <c r="S9" s="95">
        <f>SUM($H9:I9)</f>
        <v>1260.3236250000002</v>
      </c>
      <c r="T9" s="95">
        <f>SUM($H9:J9)</f>
        <v>2129.0497270000001</v>
      </c>
      <c r="U9" s="95">
        <v>2807.1981780000006</v>
      </c>
      <c r="V9" s="95">
        <f>K9</f>
        <v>473.07204800000045</v>
      </c>
      <c r="W9" s="95">
        <f>SUM($K9:L9)</f>
        <v>1408.2686950000007</v>
      </c>
      <c r="X9" s="95">
        <f>SUM($K9:M9)</f>
        <v>2144.8539872950014</v>
      </c>
    </row>
    <row r="10" spans="1:28" s="82" customFormat="1" ht="5.0999999999999996" customHeight="1" outlineLevel="2" x14ac:dyDescent="0.25">
      <c r="H10" s="85"/>
      <c r="I10" s="85"/>
      <c r="J10" s="85"/>
      <c r="K10" s="85"/>
      <c r="L10" s="85"/>
      <c r="M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8" s="82" customFormat="1" outlineLevel="2" x14ac:dyDescent="0.25">
      <c r="D11" s="82" t="s">
        <v>263</v>
      </c>
      <c r="E11" s="85" t="s">
        <v>308</v>
      </c>
      <c r="H11" s="85">
        <v>108.99093400000032</v>
      </c>
      <c r="I11" s="85">
        <v>168.99620599999992</v>
      </c>
      <c r="J11" s="85">
        <v>192.77745100000016</v>
      </c>
      <c r="K11" s="85">
        <v>59.87838600000002</v>
      </c>
      <c r="L11" s="85">
        <v>225.63034600000015</v>
      </c>
      <c r="M11" s="85">
        <v>148.01977000000022</v>
      </c>
      <c r="P11" s="85">
        <v>300.36223999999999</v>
      </c>
      <c r="Q11" s="85">
        <v>286.17155600000001</v>
      </c>
      <c r="R11" s="85">
        <f t="shared" ref="R11:R13" si="0">H11</f>
        <v>108.99093400000032</v>
      </c>
      <c r="S11" s="85">
        <f>SUM($H11:I11)</f>
        <v>277.98714000000024</v>
      </c>
      <c r="T11" s="85">
        <f>SUM($H11:J11)</f>
        <v>470.76459100000039</v>
      </c>
      <c r="U11" s="85">
        <v>611.8388640000004</v>
      </c>
      <c r="V11" s="85">
        <f t="shared" ref="V11:V13" si="1">K11</f>
        <v>59.87838600000002</v>
      </c>
      <c r="W11" s="85">
        <f>SUM($K11:L11)</f>
        <v>285.50873200000018</v>
      </c>
      <c r="X11" s="85">
        <f>SUM($K11:M11)</f>
        <v>433.5285020000004</v>
      </c>
    </row>
    <row r="12" spans="1:28" s="82" customFormat="1" outlineLevel="2" x14ac:dyDescent="0.25">
      <c r="D12" s="82" t="s">
        <v>273</v>
      </c>
      <c r="E12" s="85" t="s">
        <v>308</v>
      </c>
      <c r="H12" s="85">
        <v>455.69752100000011</v>
      </c>
      <c r="I12" s="85">
        <v>401.13261399999993</v>
      </c>
      <c r="J12" s="85">
        <v>606.65010099999995</v>
      </c>
      <c r="K12" s="85">
        <v>354.68254200000047</v>
      </c>
      <c r="L12" s="85">
        <v>637.90848100000017</v>
      </c>
      <c r="M12" s="85">
        <v>513.6386422950003</v>
      </c>
      <c r="P12" s="85">
        <v>2004.4956350000004</v>
      </c>
      <c r="Q12" s="85">
        <v>1817.6455860000001</v>
      </c>
      <c r="R12" s="85">
        <f t="shared" si="0"/>
        <v>455.69752100000011</v>
      </c>
      <c r="S12" s="85">
        <f>SUM($H12:I12)</f>
        <v>856.83013500000004</v>
      </c>
      <c r="T12" s="85">
        <f>SUM($H12:J12)</f>
        <v>1463.4802359999999</v>
      </c>
      <c r="U12" s="85">
        <v>1935.8515240000002</v>
      </c>
      <c r="V12" s="85">
        <f t="shared" si="1"/>
        <v>354.68254200000047</v>
      </c>
      <c r="W12" s="85">
        <f>SUM($K12:L12)</f>
        <v>992.59102300000063</v>
      </c>
      <c r="X12" s="85">
        <f>SUM($K12:M12)</f>
        <v>1506.2296652950008</v>
      </c>
    </row>
    <row r="13" spans="1:28" s="83" customFormat="1" ht="12" customHeight="1" outlineLevel="2" x14ac:dyDescent="0.25">
      <c r="D13" s="82" t="s">
        <v>264</v>
      </c>
      <c r="E13" s="85" t="s">
        <v>308</v>
      </c>
      <c r="H13" s="85">
        <v>60.180179999999936</v>
      </c>
      <c r="I13" s="85">
        <v>65.326169999999948</v>
      </c>
      <c r="J13" s="85">
        <v>69.298549999999906</v>
      </c>
      <c r="K13" s="85">
        <v>58.511119999999949</v>
      </c>
      <c r="L13" s="85">
        <v>71.65781999999993</v>
      </c>
      <c r="M13" s="85">
        <v>74.926879999999926</v>
      </c>
      <c r="P13" s="87">
        <v>331.26396999999974</v>
      </c>
      <c r="Q13" s="87">
        <v>271.33947999999964</v>
      </c>
      <c r="R13" s="87">
        <f t="shared" si="0"/>
        <v>60.180179999999936</v>
      </c>
      <c r="S13" s="87">
        <f>SUM($H13:I13)</f>
        <v>125.50634999999988</v>
      </c>
      <c r="T13" s="87">
        <f>SUM($H13:J13)</f>
        <v>194.8048999999998</v>
      </c>
      <c r="U13" s="87">
        <v>259.50778999999977</v>
      </c>
      <c r="V13" s="87">
        <f t="shared" si="1"/>
        <v>58.511119999999949</v>
      </c>
      <c r="W13" s="87">
        <f>SUM($K13:L13)</f>
        <v>130.16893999999988</v>
      </c>
      <c r="X13" s="87">
        <f>SUM($K13:M13)</f>
        <v>205.0958199999998</v>
      </c>
    </row>
    <row r="14" spans="1:28" s="82" customFormat="1" ht="5.0999999999999996" customHeight="1" outlineLevel="1" x14ac:dyDescent="0.25">
      <c r="H14" s="85"/>
      <c r="I14" s="85"/>
      <c r="J14" s="85"/>
      <c r="K14" s="85"/>
      <c r="L14" s="85"/>
      <c r="M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8" s="82" customFormat="1" outlineLevel="1" x14ac:dyDescent="0.25">
      <c r="B15" s="62"/>
      <c r="C15" s="78" t="s">
        <v>298</v>
      </c>
      <c r="D15" s="79"/>
      <c r="E15" s="95" t="s">
        <v>309</v>
      </c>
      <c r="F15" s="79"/>
      <c r="G15" s="79"/>
      <c r="H15" s="95">
        <f t="shared" ref="H15:L15" si="2">H25/H9*1000</f>
        <v>302.46357300362803</v>
      </c>
      <c r="I15" s="95">
        <f t="shared" si="2"/>
        <v>517.73926584477692</v>
      </c>
      <c r="J15" s="95">
        <f t="shared" si="2"/>
        <v>470.80431802197654</v>
      </c>
      <c r="K15" s="95">
        <v>562.28221710533137</v>
      </c>
      <c r="L15" s="95">
        <f t="shared" si="2"/>
        <v>539.99338173418403</v>
      </c>
      <c r="M15" s="95">
        <f>M25/M9*1000</f>
        <v>624.50337362393498</v>
      </c>
      <c r="N15" s="78"/>
      <c r="O15" s="78"/>
      <c r="P15" s="95">
        <f t="shared" ref="P15:X15" si="3">P25/P9*1000</f>
        <v>687.37338656665918</v>
      </c>
      <c r="Q15" s="95">
        <f t="shared" si="3"/>
        <v>484.72592894970779</v>
      </c>
      <c r="R15" s="95">
        <f t="shared" si="3"/>
        <v>302.46357300362803</v>
      </c>
      <c r="S15" s="95">
        <f t="shared" si="3"/>
        <v>411.00554629371476</v>
      </c>
      <c r="T15" s="95">
        <f t="shared" si="3"/>
        <v>435.40551836063332</v>
      </c>
      <c r="U15" s="95">
        <f t="shared" si="3"/>
        <v>460.74410069669113</v>
      </c>
      <c r="V15" s="95">
        <f t="shared" si="3"/>
        <v>562.28221710533137</v>
      </c>
      <c r="W15" s="95">
        <f t="shared" si="3"/>
        <v>547.48074904839075</v>
      </c>
      <c r="X15" s="95">
        <f t="shared" si="3"/>
        <v>573.93184211690084</v>
      </c>
      <c r="Z15" s="62"/>
      <c r="AA15" s="62"/>
      <c r="AB15" s="62"/>
    </row>
    <row r="16" spans="1:28" s="82" customFormat="1" ht="5.0999999999999996" customHeight="1" outlineLevel="2" x14ac:dyDescent="0.25">
      <c r="H16" s="85"/>
      <c r="I16" s="85"/>
      <c r="J16" s="85"/>
      <c r="K16" s="85"/>
      <c r="L16" s="85"/>
      <c r="M16" s="85"/>
      <c r="P16" s="85"/>
      <c r="Q16" s="85"/>
      <c r="R16" s="85"/>
      <c r="S16" s="85"/>
      <c r="T16" s="85"/>
      <c r="U16" s="85"/>
      <c r="V16" s="85"/>
      <c r="W16" s="85"/>
      <c r="X16" s="85"/>
      <c r="Z16" s="62"/>
      <c r="AA16" s="62"/>
      <c r="AB16" s="62"/>
    </row>
    <row r="17" spans="1:28" s="82" customFormat="1" outlineLevel="2" x14ac:dyDescent="0.25">
      <c r="D17" s="82" t="s">
        <v>263</v>
      </c>
      <c r="E17" s="85" t="s">
        <v>309</v>
      </c>
      <c r="H17" s="85">
        <f t="shared" ref="H17" si="4">H28/H11*1000</f>
        <v>246.88231846657928</v>
      </c>
      <c r="I17" s="85">
        <f t="shared" ref="I17" si="5">I28/I11*1000</f>
        <v>286.79141432606519</v>
      </c>
      <c r="J17" s="85">
        <f t="shared" ref="J17:M17" si="6">J28/J11*1000</f>
        <v>323.8505336456434</v>
      </c>
      <c r="K17" s="85">
        <v>371.55809490397399</v>
      </c>
      <c r="L17" s="85">
        <f t="shared" si="6"/>
        <v>416.65025827339321</v>
      </c>
      <c r="M17" s="85">
        <f t="shared" si="6"/>
        <v>398.50262019491316</v>
      </c>
      <c r="P17" s="85">
        <f t="shared" ref="P17:X17" si="7">P28/P11*1000</f>
        <v>415.7742188288783</v>
      </c>
      <c r="Q17" s="85">
        <f t="shared" si="7"/>
        <v>174.372835501016</v>
      </c>
      <c r="R17" s="85">
        <f t="shared" si="7"/>
        <v>246.88231846657928</v>
      </c>
      <c r="S17" s="85">
        <f t="shared" si="7"/>
        <v>271.14418103023394</v>
      </c>
      <c r="T17" s="85">
        <f t="shared" si="7"/>
        <v>292.7273597632024</v>
      </c>
      <c r="U17" s="85">
        <f t="shared" si="7"/>
        <v>299.21868955298055</v>
      </c>
      <c r="V17" s="85">
        <f t="shared" si="7"/>
        <v>371.55809490397394</v>
      </c>
      <c r="W17" s="85">
        <f t="shared" si="7"/>
        <v>407.1932937003827</v>
      </c>
      <c r="X17" s="85">
        <f t="shared" si="7"/>
        <v>404.22603436797397</v>
      </c>
      <c r="Z17" s="62"/>
      <c r="AA17" s="62"/>
      <c r="AB17" s="62"/>
    </row>
    <row r="18" spans="1:28" s="82" customFormat="1" outlineLevel="2" x14ac:dyDescent="0.25">
      <c r="D18" s="82" t="s">
        <v>273</v>
      </c>
      <c r="E18" s="85" t="s">
        <v>309</v>
      </c>
      <c r="H18" s="85">
        <f t="shared" ref="H18" si="8">H29/H12*1000</f>
        <v>245.08243657384565</v>
      </c>
      <c r="I18" s="85">
        <f t="shared" ref="I18" si="9">I29/I12*1000</f>
        <v>381.8940061612231</v>
      </c>
      <c r="J18" s="85">
        <f t="shared" ref="J18:M18" si="10">J29/J12*1000</f>
        <v>375.9287961672365</v>
      </c>
      <c r="K18" s="85">
        <v>431.41048568657806</v>
      </c>
      <c r="L18" s="85">
        <f t="shared" si="10"/>
        <v>394.31293968066052</v>
      </c>
      <c r="M18" s="85">
        <f t="shared" si="10"/>
        <v>450.7542753849537</v>
      </c>
      <c r="P18" s="85">
        <f t="shared" ref="P18:X18" si="11">P29/P12*1000</f>
        <v>538.01986568108589</v>
      </c>
      <c r="Q18" s="85">
        <f t="shared" si="11"/>
        <v>362.89455870741187</v>
      </c>
      <c r="R18" s="85">
        <f t="shared" si="11"/>
        <v>245.08243657384565</v>
      </c>
      <c r="S18" s="85">
        <f t="shared" si="11"/>
        <v>309.13198419395547</v>
      </c>
      <c r="T18" s="85">
        <f t="shared" si="11"/>
        <v>336.82097631920959</v>
      </c>
      <c r="U18" s="85">
        <f t="shared" si="11"/>
        <v>350.00969857076649</v>
      </c>
      <c r="V18" s="85">
        <f t="shared" si="11"/>
        <v>431.41048568657806</v>
      </c>
      <c r="W18" s="85">
        <f t="shared" si="11"/>
        <v>407.56900548666852</v>
      </c>
      <c r="X18" s="85">
        <f t="shared" si="11"/>
        <v>422.29559327655517</v>
      </c>
      <c r="Z18" s="62"/>
      <c r="AA18" s="62"/>
      <c r="AB18" s="62"/>
    </row>
    <row r="19" spans="1:28" s="82" customFormat="1" outlineLevel="2" x14ac:dyDescent="0.25">
      <c r="D19" s="82" t="s">
        <v>264</v>
      </c>
      <c r="E19" s="85" t="s">
        <v>309</v>
      </c>
      <c r="H19" s="85">
        <f t="shared" ref="H19" si="12">H30/H13*1000</f>
        <v>311.93266784858463</v>
      </c>
      <c r="I19" s="85">
        <f t="shared" ref="I19" si="13">I30/I13*1000</f>
        <v>469.81265327423529</v>
      </c>
      <c r="J19" s="85">
        <f t="shared" ref="J19:M19" si="14">J30/J13*1000</f>
        <v>466.90491155379112</v>
      </c>
      <c r="K19" s="85">
        <v>525.40309678005815</v>
      </c>
      <c r="L19" s="85">
        <f t="shared" si="14"/>
        <v>536.62333019790765</v>
      </c>
      <c r="M19" s="85">
        <f t="shared" si="14"/>
        <v>554.37557355304671</v>
      </c>
      <c r="P19" s="85">
        <f t="shared" ref="P19:X19" si="15">P30/P13*1000</f>
        <v>612.55392281574439</v>
      </c>
      <c r="Q19" s="85">
        <f t="shared" si="15"/>
        <v>454.87990384396312</v>
      </c>
      <c r="R19" s="85">
        <f t="shared" si="15"/>
        <v>311.93266784858463</v>
      </c>
      <c r="S19" s="85">
        <f t="shared" si="15"/>
        <v>394.10934470607896</v>
      </c>
      <c r="T19" s="85">
        <f t="shared" si="15"/>
        <v>420.00513700378048</v>
      </c>
      <c r="U19" s="85">
        <f t="shared" si="15"/>
        <v>429.71505094583983</v>
      </c>
      <c r="V19" s="85">
        <f t="shared" si="15"/>
        <v>525.40309678005815</v>
      </c>
      <c r="W19" s="85">
        <f t="shared" si="15"/>
        <v>531.57981963432917</v>
      </c>
      <c r="X19" s="85">
        <f t="shared" si="15"/>
        <v>539.90770617232533</v>
      </c>
      <c r="Z19" s="62"/>
      <c r="AA19" s="62"/>
      <c r="AB19" s="62"/>
    </row>
    <row r="20" spans="1:28" ht="5.0999999999999996" customHeight="1" x14ac:dyDescent="0.25">
      <c r="B20" s="82"/>
      <c r="C20" s="82"/>
      <c r="D20" s="82"/>
      <c r="E20" s="82"/>
      <c r="F20" s="82"/>
      <c r="G20" s="82"/>
      <c r="H20" s="85"/>
      <c r="I20" s="85"/>
      <c r="J20" s="85"/>
      <c r="K20" s="85"/>
      <c r="L20" s="85"/>
      <c r="M20" s="85"/>
      <c r="N20" s="82"/>
      <c r="O20" s="82"/>
      <c r="P20" s="85"/>
      <c r="Q20" s="85"/>
      <c r="R20" s="85"/>
      <c r="S20" s="85"/>
      <c r="T20" s="85"/>
      <c r="U20" s="85"/>
      <c r="V20" s="85"/>
      <c r="W20" s="85"/>
      <c r="X20" s="85"/>
    </row>
    <row r="21" spans="1:28" ht="12" customHeight="1" x14ac:dyDescent="0.25">
      <c r="B21" s="82"/>
      <c r="C21" s="82"/>
      <c r="D21" s="109" t="s">
        <v>299</v>
      </c>
      <c r="E21" s="82"/>
      <c r="F21" s="82"/>
      <c r="G21" s="82"/>
      <c r="H21" s="85"/>
      <c r="I21" s="85"/>
      <c r="J21" s="85"/>
      <c r="K21" s="85"/>
      <c r="L21" s="85"/>
      <c r="M21" s="85"/>
      <c r="N21" s="82"/>
      <c r="O21" s="82"/>
      <c r="P21" s="85"/>
      <c r="Q21" s="85"/>
      <c r="R21" s="85"/>
      <c r="S21" s="85"/>
      <c r="T21" s="85"/>
      <c r="U21" s="85"/>
      <c r="V21" s="85"/>
      <c r="W21" s="85"/>
      <c r="X21" s="85"/>
    </row>
    <row r="22" spans="1:28" ht="5.0999999999999996" customHeight="1" x14ac:dyDescent="0.2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2"/>
      <c r="O22" s="82"/>
      <c r="P22" s="85"/>
      <c r="Q22" s="85"/>
      <c r="R22" s="85"/>
      <c r="S22" s="85"/>
      <c r="T22" s="85"/>
      <c r="U22" s="85"/>
      <c r="V22" s="85"/>
      <c r="W22" s="85"/>
      <c r="X22" s="85"/>
    </row>
    <row r="23" spans="1:28" ht="12" customHeight="1" x14ac:dyDescent="0.25">
      <c r="B23" s="113" t="s">
        <v>247</v>
      </c>
      <c r="C23" s="72"/>
      <c r="D23" s="72"/>
      <c r="E23" s="72"/>
      <c r="F23" s="72"/>
      <c r="G23" s="72"/>
      <c r="H23" s="73"/>
      <c r="I23" s="73"/>
      <c r="J23" s="73"/>
      <c r="K23" s="73"/>
      <c r="L23" s="73"/>
      <c r="M23" s="73"/>
      <c r="N23" s="72"/>
      <c r="O23" s="72"/>
      <c r="P23" s="73"/>
      <c r="Q23" s="73"/>
      <c r="R23" s="73"/>
      <c r="S23" s="73"/>
      <c r="T23" s="73"/>
      <c r="U23" s="73"/>
      <c r="V23" s="73"/>
      <c r="W23" s="73"/>
      <c r="X23" s="73"/>
    </row>
    <row r="24" spans="1:28" s="82" customFormat="1" ht="5.0999999999999996" customHeight="1" outlineLevel="1" x14ac:dyDescent="0.25">
      <c r="H24" s="85"/>
      <c r="I24" s="85"/>
      <c r="J24" s="85"/>
      <c r="K24" s="85"/>
      <c r="L24" s="85"/>
      <c r="M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8" outlineLevel="1" x14ac:dyDescent="0.25">
      <c r="C25" s="80" t="s">
        <v>222</v>
      </c>
      <c r="D25" s="81"/>
      <c r="E25" s="94" t="s">
        <v>310</v>
      </c>
      <c r="F25" s="81"/>
      <c r="G25" s="81"/>
      <c r="H25" s="94">
        <v>189</v>
      </c>
      <c r="I25" s="94">
        <v>329</v>
      </c>
      <c r="J25" s="94">
        <v>409</v>
      </c>
      <c r="K25" s="94">
        <v>266</v>
      </c>
      <c r="L25" s="94">
        <v>505</v>
      </c>
      <c r="M25" s="94">
        <v>460</v>
      </c>
      <c r="N25" s="81"/>
      <c r="O25" s="81"/>
      <c r="P25" s="94">
        <v>1812</v>
      </c>
      <c r="Q25" s="94">
        <v>1151.3</v>
      </c>
      <c r="R25" s="94">
        <f>H25</f>
        <v>189</v>
      </c>
      <c r="S25" s="94">
        <f>SUM($H25:I25)</f>
        <v>518</v>
      </c>
      <c r="T25" s="94">
        <f>SUM($H25:J25)</f>
        <v>927</v>
      </c>
      <c r="U25" s="94">
        <v>1293.4000000000001</v>
      </c>
      <c r="V25" s="94">
        <f>K25</f>
        <v>266</v>
      </c>
      <c r="W25" s="94">
        <f>SUM($K25:L25)</f>
        <v>771</v>
      </c>
      <c r="X25" s="94">
        <f>SUM($K25:M25)</f>
        <v>1231</v>
      </c>
    </row>
    <row r="26" spans="1:28" s="82" customFormat="1" ht="5.0999999999999996" customHeight="1" outlineLevel="2" x14ac:dyDescent="0.25">
      <c r="H26" s="85"/>
      <c r="I26" s="85"/>
      <c r="J26" s="85"/>
      <c r="K26" s="85"/>
      <c r="L26" s="85"/>
      <c r="M26" s="85"/>
      <c r="P26" s="85"/>
      <c r="Q26" s="85"/>
      <c r="R26" s="85"/>
      <c r="S26" s="85"/>
      <c r="T26" s="85"/>
      <c r="U26" s="85"/>
      <c r="V26" s="85"/>
      <c r="W26" s="85"/>
      <c r="X26" s="85"/>
    </row>
    <row r="27" spans="1:28" outlineLevel="2" x14ac:dyDescent="0.25">
      <c r="B27" s="82"/>
      <c r="C27" s="82"/>
      <c r="D27" s="82" t="s">
        <v>223</v>
      </c>
      <c r="E27" s="91" t="s">
        <v>310</v>
      </c>
      <c r="F27" s="82"/>
      <c r="G27" s="82"/>
      <c r="H27" s="85">
        <v>165</v>
      </c>
      <c r="I27" s="85">
        <v>250</v>
      </c>
      <c r="J27" s="85">
        <v>334</v>
      </c>
      <c r="K27" s="85">
        <v>220</v>
      </c>
      <c r="L27" s="85">
        <v>403</v>
      </c>
      <c r="M27" s="85">
        <v>349</v>
      </c>
      <c r="N27" s="82"/>
      <c r="O27" s="82"/>
      <c r="P27" s="85">
        <v>1444.4</v>
      </c>
      <c r="Q27" s="85">
        <v>858.3</v>
      </c>
      <c r="R27" s="85">
        <f t="shared" ref="R27:R32" si="16">H27</f>
        <v>165</v>
      </c>
      <c r="S27" s="85">
        <f>SUM($H27:I27)</f>
        <v>415</v>
      </c>
      <c r="T27" s="85">
        <f>SUM($H27:J27)</f>
        <v>749</v>
      </c>
      <c r="U27" s="85">
        <v>1020</v>
      </c>
      <c r="V27" s="85">
        <f t="shared" ref="V27:V32" si="17">K27</f>
        <v>220</v>
      </c>
      <c r="W27" s="85">
        <f>SUM($K27:L27)</f>
        <v>623</v>
      </c>
      <c r="X27" s="85">
        <f>SUM($K27:M27)</f>
        <v>972</v>
      </c>
    </row>
    <row r="28" spans="1:28" s="64" customFormat="1" ht="12" customHeight="1" outlineLevel="3" x14ac:dyDescent="0.25">
      <c r="A28" s="83"/>
      <c r="B28" s="83"/>
      <c r="C28" s="83"/>
      <c r="D28" s="86" t="s">
        <v>263</v>
      </c>
      <c r="E28" s="91" t="s">
        <v>310</v>
      </c>
      <c r="F28" s="83"/>
      <c r="G28" s="83"/>
      <c r="H28" s="87">
        <v>26.907934477758001</v>
      </c>
      <c r="I28" s="87">
        <v>48.466660934479044</v>
      </c>
      <c r="J28" s="87">
        <v>62.431080381196914</v>
      </c>
      <c r="K28" s="87">
        <v>22.248299028084794</v>
      </c>
      <c r="L28" s="87">
        <v>94.008941935215134</v>
      </c>
      <c r="M28" s="87">
        <v>58.986266185648489</v>
      </c>
      <c r="N28" s="83"/>
      <c r="O28" s="83"/>
      <c r="P28" s="87">
        <v>124.88287570169206</v>
      </c>
      <c r="Q28" s="87">
        <v>49.900545659457791</v>
      </c>
      <c r="R28" s="87">
        <f t="shared" si="16"/>
        <v>26.907934477758001</v>
      </c>
      <c r="S28" s="87">
        <f>SUM($H28:I28)</f>
        <v>75.374595412237042</v>
      </c>
      <c r="T28" s="87">
        <f>SUM($H28:J28)</f>
        <v>137.80567579343395</v>
      </c>
      <c r="U28" s="87">
        <v>183.0736231036644</v>
      </c>
      <c r="V28" s="87">
        <f t="shared" si="17"/>
        <v>22.248299028084794</v>
      </c>
      <c r="W28" s="87">
        <f>SUM($K28:L28)</f>
        <v>116.25724096329992</v>
      </c>
      <c r="X28" s="87">
        <f>SUM($K28:M28)</f>
        <v>175.24350714894842</v>
      </c>
      <c r="Y28" s="83"/>
    </row>
    <row r="29" spans="1:28" s="64" customFormat="1" ht="12" customHeight="1" outlineLevel="3" x14ac:dyDescent="0.25">
      <c r="A29" s="83"/>
      <c r="B29" s="83"/>
      <c r="C29" s="83"/>
      <c r="D29" s="86" t="s">
        <v>273</v>
      </c>
      <c r="E29" s="91" t="s">
        <v>310</v>
      </c>
      <c r="F29" s="83"/>
      <c r="G29" s="83"/>
      <c r="H29" s="87">
        <v>111.68345878734122</v>
      </c>
      <c r="I29" s="87">
        <v>153.19014096238351</v>
      </c>
      <c r="J29" s="87">
        <v>228.05724216366244</v>
      </c>
      <c r="K29" s="87">
        <v>153.01376770877033</v>
      </c>
      <c r="L29" s="87">
        <v>251.53556839033484</v>
      </c>
      <c r="M29" s="87">
        <v>231.52481401739431</v>
      </c>
      <c r="N29" s="83"/>
      <c r="O29" s="83"/>
      <c r="P29" s="87">
        <v>1078.4584723010232</v>
      </c>
      <c r="Q29" s="87">
        <v>659.61369281794509</v>
      </c>
      <c r="R29" s="87">
        <f t="shared" si="16"/>
        <v>111.68345878734122</v>
      </c>
      <c r="S29" s="87">
        <f>SUM($H29:I29)</f>
        <v>264.87359974972475</v>
      </c>
      <c r="T29" s="87">
        <f>SUM($H29:J29)</f>
        <v>492.93084191338721</v>
      </c>
      <c r="U29" s="87">
        <v>677.56680839299895</v>
      </c>
      <c r="V29" s="87">
        <f t="shared" si="17"/>
        <v>153.01376770877033</v>
      </c>
      <c r="W29" s="87">
        <f>SUM($K29:L29)</f>
        <v>404.54933609910518</v>
      </c>
      <c r="X29" s="87">
        <f>SUM($K29:M29)</f>
        <v>636.07415011649948</v>
      </c>
      <c r="Y29" s="83"/>
    </row>
    <row r="30" spans="1:28" s="64" customFormat="1" ht="12" customHeight="1" outlineLevel="3" x14ac:dyDescent="0.25">
      <c r="A30" s="83"/>
      <c r="B30" s="83"/>
      <c r="C30" s="83"/>
      <c r="D30" s="86" t="s">
        <v>264</v>
      </c>
      <c r="E30" s="91" t="s">
        <v>310</v>
      </c>
      <c r="F30" s="83"/>
      <c r="G30" s="83"/>
      <c r="H30" s="87">
        <v>18.772164099008016</v>
      </c>
      <c r="I30" s="87">
        <v>30.691061255943726</v>
      </c>
      <c r="J30" s="87">
        <v>32.355833358555927</v>
      </c>
      <c r="K30" s="87">
        <v>30.741923644069569</v>
      </c>
      <c r="L30" s="87">
        <v>38.453258003122194</v>
      </c>
      <c r="M30" s="87">
        <v>41.537632074540262</v>
      </c>
      <c r="N30" s="83"/>
      <c r="O30" s="83"/>
      <c r="P30" s="87">
        <v>202.91704431101692</v>
      </c>
      <c r="Q30" s="87">
        <v>123.42687657147079</v>
      </c>
      <c r="R30" s="87">
        <f t="shared" si="16"/>
        <v>18.772164099008016</v>
      </c>
      <c r="S30" s="87">
        <f>SUM($H30:I30)</f>
        <v>49.463225354951746</v>
      </c>
      <c r="T30" s="87">
        <f>SUM($H30:J30)</f>
        <v>81.819058713507673</v>
      </c>
      <c r="U30" s="87">
        <v>111.51440320069221</v>
      </c>
      <c r="V30" s="87">
        <f t="shared" si="17"/>
        <v>30.741923644069569</v>
      </c>
      <c r="W30" s="87">
        <f>SUM($K30:L30)</f>
        <v>69.19518164719176</v>
      </c>
      <c r="X30" s="87">
        <f>SUM($K30:M30)</f>
        <v>110.73281372173201</v>
      </c>
      <c r="Y30" s="83"/>
    </row>
    <row r="31" spans="1:28" s="64" customFormat="1" ht="12" customHeight="1" outlineLevel="3" x14ac:dyDescent="0.25">
      <c r="A31" s="83"/>
      <c r="B31" s="83"/>
      <c r="C31" s="83"/>
      <c r="D31" s="86" t="s">
        <v>224</v>
      </c>
      <c r="E31" s="91" t="s">
        <v>310</v>
      </c>
      <c r="F31" s="83"/>
      <c r="G31" s="83"/>
      <c r="H31" s="87">
        <v>7.7364426358927538</v>
      </c>
      <c r="I31" s="87">
        <v>17.752136847193697</v>
      </c>
      <c r="J31" s="87">
        <v>11.155844096584843</v>
      </c>
      <c r="K31" s="87">
        <v>14.296009619075299</v>
      </c>
      <c r="L31" s="87">
        <v>18.70223167132778</v>
      </c>
      <c r="M31" s="87">
        <v>16.951287722416922</v>
      </c>
      <c r="N31" s="83"/>
      <c r="O31" s="83"/>
      <c r="P31" s="87">
        <v>38.1</v>
      </c>
      <c r="Q31" s="87">
        <v>26.07188495112635</v>
      </c>
      <c r="R31" s="87">
        <f t="shared" si="16"/>
        <v>7.7364426358927538</v>
      </c>
      <c r="S31" s="87">
        <f>SUM($H31:I31)</f>
        <v>25.48857948308645</v>
      </c>
      <c r="T31" s="87">
        <f>SUM($H31:J31)</f>
        <v>36.644423579671297</v>
      </c>
      <c r="U31" s="87">
        <v>48.245165302644565</v>
      </c>
      <c r="V31" s="87">
        <f t="shared" si="17"/>
        <v>14.296009619075299</v>
      </c>
      <c r="W31" s="87">
        <f>SUM($K31:L31)</f>
        <v>32.99824129040308</v>
      </c>
      <c r="X31" s="87">
        <f>SUM($K31:M31)</f>
        <v>49.949529012820001</v>
      </c>
      <c r="Y31" s="83"/>
    </row>
    <row r="32" spans="1:28" outlineLevel="2" x14ac:dyDescent="0.25">
      <c r="B32" s="82"/>
      <c r="C32" s="82"/>
      <c r="D32" s="82" t="s">
        <v>225</v>
      </c>
      <c r="E32" s="91" t="s">
        <v>310</v>
      </c>
      <c r="F32" s="82"/>
      <c r="G32" s="82"/>
      <c r="H32" s="85">
        <v>24</v>
      </c>
      <c r="I32" s="85">
        <v>79</v>
      </c>
      <c r="J32" s="85">
        <v>75</v>
      </c>
      <c r="K32" s="85">
        <v>46</v>
      </c>
      <c r="L32" s="85">
        <v>102</v>
      </c>
      <c r="M32" s="85">
        <v>111</v>
      </c>
      <c r="N32" s="82"/>
      <c r="O32" s="82"/>
      <c r="P32" s="85">
        <v>367.6</v>
      </c>
      <c r="Q32" s="85">
        <v>293</v>
      </c>
      <c r="R32" s="85">
        <f t="shared" si="16"/>
        <v>24</v>
      </c>
      <c r="S32" s="85">
        <f>SUM($H32:I32)</f>
        <v>103</v>
      </c>
      <c r="T32" s="85">
        <f>SUM($H32:J32)</f>
        <v>178</v>
      </c>
      <c r="U32" s="85">
        <v>273.39999999999998</v>
      </c>
      <c r="V32" s="85">
        <f t="shared" si="17"/>
        <v>46</v>
      </c>
      <c r="W32" s="85">
        <f>SUM($K32:L32)</f>
        <v>148</v>
      </c>
      <c r="X32" s="85">
        <f>SUM($K32:M32)</f>
        <v>259</v>
      </c>
    </row>
    <row r="33" spans="2:28" ht="5.0999999999999996" customHeight="1" outlineLevel="1" x14ac:dyDescent="0.25">
      <c r="B33" s="82"/>
      <c r="C33" s="82"/>
      <c r="D33" s="82"/>
      <c r="E33" s="82"/>
      <c r="F33" s="82"/>
      <c r="G33" s="82"/>
      <c r="H33" s="85"/>
      <c r="I33" s="85"/>
      <c r="J33" s="85"/>
      <c r="K33" s="85"/>
      <c r="L33" s="85"/>
      <c r="M33" s="85"/>
      <c r="N33" s="82"/>
      <c r="O33" s="82"/>
      <c r="P33" s="85"/>
      <c r="Q33" s="85"/>
      <c r="R33" s="85"/>
      <c r="S33" s="85"/>
      <c r="T33" s="85"/>
      <c r="U33" s="85"/>
      <c r="V33" s="85"/>
      <c r="W33" s="85"/>
      <c r="X33" s="85"/>
    </row>
    <row r="34" spans="2:28" outlineLevel="1" x14ac:dyDescent="0.25">
      <c r="C34" s="80" t="s">
        <v>226</v>
      </c>
      <c r="D34" s="81"/>
      <c r="E34" s="94" t="s">
        <v>310</v>
      </c>
      <c r="F34" s="81"/>
      <c r="G34" s="81"/>
      <c r="H34" s="94">
        <v>177</v>
      </c>
      <c r="I34" s="94">
        <v>244</v>
      </c>
      <c r="J34" s="94">
        <v>329</v>
      </c>
      <c r="K34" s="94">
        <v>227</v>
      </c>
      <c r="L34" s="94">
        <v>456</v>
      </c>
      <c r="M34" s="94">
        <v>363</v>
      </c>
      <c r="N34" s="80"/>
      <c r="O34" s="80"/>
      <c r="P34" s="94">
        <v>1575.8</v>
      </c>
      <c r="Q34" s="94">
        <v>1025.0999999999999</v>
      </c>
      <c r="R34" s="94">
        <f>H34</f>
        <v>177</v>
      </c>
      <c r="S34" s="94">
        <f>SUM($H34:I34)</f>
        <v>421</v>
      </c>
      <c r="T34" s="94">
        <f>SUM($H34:J34)</f>
        <v>750</v>
      </c>
      <c r="U34" s="94">
        <v>1052</v>
      </c>
      <c r="V34" s="94">
        <f>K34</f>
        <v>227</v>
      </c>
      <c r="W34" s="94">
        <f>SUM($K34:L34)</f>
        <v>683</v>
      </c>
      <c r="X34" s="94">
        <f>SUM($K34:M34)</f>
        <v>1046</v>
      </c>
    </row>
    <row r="35" spans="2:28" s="82" customFormat="1" ht="5.0999999999999996" customHeight="1" outlineLevel="2" x14ac:dyDescent="0.25">
      <c r="H35" s="85"/>
      <c r="I35" s="85"/>
      <c r="J35" s="85"/>
      <c r="K35" s="85"/>
      <c r="L35" s="85"/>
      <c r="M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2:28" s="82" customFormat="1" outlineLevel="2" x14ac:dyDescent="0.25">
      <c r="D36" s="89" t="s">
        <v>227</v>
      </c>
      <c r="E36" s="91" t="s">
        <v>310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P36" s="85">
        <v>0</v>
      </c>
      <c r="Q36" s="85">
        <v>0</v>
      </c>
      <c r="R36" s="85">
        <f t="shared" ref="R36:R46" si="18">H36</f>
        <v>0</v>
      </c>
      <c r="S36" s="85">
        <f>SUM($H36:I36)</f>
        <v>0</v>
      </c>
      <c r="T36" s="85">
        <f>SUM($H36:J36)</f>
        <v>0</v>
      </c>
      <c r="U36" s="85">
        <v>0</v>
      </c>
      <c r="V36" s="85">
        <f t="shared" ref="V36:V46" si="19">K36</f>
        <v>0</v>
      </c>
      <c r="W36" s="85">
        <f>SUM($K36:L36)</f>
        <v>0</v>
      </c>
      <c r="X36" s="85">
        <f>SUM($K36:M36)</f>
        <v>0</v>
      </c>
    </row>
    <row r="37" spans="2:28" s="82" customFormat="1" outlineLevel="2" x14ac:dyDescent="0.25">
      <c r="D37" s="89" t="s">
        <v>228</v>
      </c>
      <c r="E37" s="91" t="s">
        <v>310</v>
      </c>
      <c r="H37" s="85">
        <v>0.3380197499</v>
      </c>
      <c r="I37" s="85">
        <v>0.39391712549999996</v>
      </c>
      <c r="J37" s="85">
        <v>0.41796070439999994</v>
      </c>
      <c r="K37" s="85">
        <v>0.7292846261</v>
      </c>
      <c r="L37" s="85">
        <v>0.74866656489999994</v>
      </c>
      <c r="M37" s="85">
        <v>1.0550028050000002</v>
      </c>
      <c r="P37" s="85">
        <v>2.5584950127171289</v>
      </c>
      <c r="Q37" s="85">
        <v>1.3748219607892118</v>
      </c>
      <c r="R37" s="85">
        <f t="shared" si="18"/>
        <v>0.3380197499</v>
      </c>
      <c r="S37" s="85">
        <f>SUM($H37:I37)</f>
        <v>0.73193687539999996</v>
      </c>
      <c r="T37" s="85">
        <f>SUM($H37:J37)</f>
        <v>1.1498975798</v>
      </c>
      <c r="U37" s="85">
        <v>1.1498975798</v>
      </c>
      <c r="V37" s="85">
        <f t="shared" si="19"/>
        <v>0.7292846261</v>
      </c>
      <c r="W37" s="85">
        <f>SUM($K37:L37)</f>
        <v>1.4779511909999998</v>
      </c>
      <c r="X37" s="85">
        <f>SUM($K37:M37)</f>
        <v>2.5329539959999998</v>
      </c>
    </row>
    <row r="38" spans="2:28" s="82" customFormat="1" outlineLevel="2" x14ac:dyDescent="0.25">
      <c r="D38" s="89" t="s">
        <v>229</v>
      </c>
      <c r="E38" s="91" t="s">
        <v>310</v>
      </c>
      <c r="H38" s="85">
        <v>107.30403637520001</v>
      </c>
      <c r="I38" s="85">
        <v>197.49200392980012</v>
      </c>
      <c r="J38" s="85">
        <v>202.35207177439983</v>
      </c>
      <c r="K38" s="85">
        <v>188.52804266059994</v>
      </c>
      <c r="L38" s="85">
        <v>285.04866785230007</v>
      </c>
      <c r="M38" s="85">
        <v>301.72734413439952</v>
      </c>
      <c r="P38" s="85">
        <v>999.78032191357863</v>
      </c>
      <c r="Q38" s="85">
        <v>684.39262115302859</v>
      </c>
      <c r="R38" s="85">
        <f t="shared" si="18"/>
        <v>107.30403637520001</v>
      </c>
      <c r="S38" s="85">
        <f>SUM($H38:I38)</f>
        <v>304.79604030500013</v>
      </c>
      <c r="T38" s="85">
        <f>SUM($H38:J38)</f>
        <v>507.14811207939999</v>
      </c>
      <c r="U38" s="85">
        <v>507.14811207939999</v>
      </c>
      <c r="V38" s="85">
        <f t="shared" si="19"/>
        <v>188.52804266059994</v>
      </c>
      <c r="W38" s="85">
        <f>SUM($K38:L38)</f>
        <v>473.57671051290004</v>
      </c>
      <c r="X38" s="85">
        <f>SUM($K38:M38)</f>
        <v>775.30405464729961</v>
      </c>
    </row>
    <row r="39" spans="2:28" s="82" customFormat="1" outlineLevel="2" x14ac:dyDescent="0.25">
      <c r="D39" s="89" t="s">
        <v>230</v>
      </c>
      <c r="E39" s="91" t="s">
        <v>310</v>
      </c>
      <c r="H39" s="85">
        <v>5.4379053227000007</v>
      </c>
      <c r="I39" s="85">
        <v>6.946986395699998</v>
      </c>
      <c r="J39" s="85">
        <v>7.1094192220000005</v>
      </c>
      <c r="K39" s="85">
        <v>8.1811716842999989</v>
      </c>
      <c r="L39" s="85">
        <v>10.345157883700001</v>
      </c>
      <c r="M39" s="85">
        <v>11.574108093700001</v>
      </c>
      <c r="P39" s="85">
        <v>39.97802815775583</v>
      </c>
      <c r="Q39" s="85">
        <v>28.217567994588023</v>
      </c>
      <c r="R39" s="85">
        <f t="shared" si="18"/>
        <v>5.4379053227000007</v>
      </c>
      <c r="S39" s="85">
        <f>SUM($H39:I39)</f>
        <v>12.384891718399999</v>
      </c>
      <c r="T39" s="85">
        <f>SUM($H39:J39)</f>
        <v>19.494310940399998</v>
      </c>
      <c r="U39" s="85">
        <v>19.494310940399998</v>
      </c>
      <c r="V39" s="85">
        <f t="shared" si="19"/>
        <v>8.1811716842999989</v>
      </c>
      <c r="W39" s="85">
        <f>SUM($K39:L39)</f>
        <v>18.526329568000001</v>
      </c>
      <c r="X39" s="85">
        <f>SUM($K39:M39)</f>
        <v>30.100437661700003</v>
      </c>
    </row>
    <row r="40" spans="2:28" s="82" customFormat="1" outlineLevel="2" x14ac:dyDescent="0.25">
      <c r="D40" s="89" t="s">
        <v>231</v>
      </c>
      <c r="E40" s="91" t="s">
        <v>310</v>
      </c>
      <c r="H40" s="85">
        <v>8.6541108645000016</v>
      </c>
      <c r="I40" s="85">
        <v>7.2276735603000049</v>
      </c>
      <c r="J40" s="85">
        <v>5.5005534663999862</v>
      </c>
      <c r="K40" s="85">
        <v>8.2469725624999999</v>
      </c>
      <c r="L40" s="85">
        <v>5.8328640111000007</v>
      </c>
      <c r="M40" s="85">
        <v>9.2198271523999917</v>
      </c>
      <c r="P40" s="85">
        <v>12.626374001087179</v>
      </c>
      <c r="Q40" s="85">
        <v>9.0193493100970077</v>
      </c>
      <c r="R40" s="85">
        <f t="shared" si="18"/>
        <v>8.6541108645000016</v>
      </c>
      <c r="S40" s="85">
        <f>SUM($H40:I40)</f>
        <v>15.881784424800006</v>
      </c>
      <c r="T40" s="85">
        <f>SUM($H40:J40)</f>
        <v>21.382337891199992</v>
      </c>
      <c r="U40" s="85">
        <v>21.382396707599987</v>
      </c>
      <c r="V40" s="85">
        <f t="shared" si="19"/>
        <v>8.2469725624999999</v>
      </c>
      <c r="W40" s="85">
        <f>SUM($K40:L40)</f>
        <v>14.079836573600002</v>
      </c>
      <c r="X40" s="85">
        <f>SUM($K40:M40)</f>
        <v>23.299663725999991</v>
      </c>
    </row>
    <row r="41" spans="2:28" s="82" customFormat="1" outlineLevel="2" x14ac:dyDescent="0.25">
      <c r="D41" s="89" t="s">
        <v>232</v>
      </c>
      <c r="E41" s="91" t="s">
        <v>310</v>
      </c>
      <c r="H41" s="85">
        <v>12.565667326199998</v>
      </c>
      <c r="I41" s="85">
        <v>15.764697227600003</v>
      </c>
      <c r="J41" s="85">
        <v>17.297658441599992</v>
      </c>
      <c r="K41" s="85">
        <v>16.6487983307</v>
      </c>
      <c r="L41" s="85">
        <v>20.266056004300012</v>
      </c>
      <c r="M41" s="85">
        <v>21.704489429099993</v>
      </c>
      <c r="P41" s="85">
        <v>107.38964686569969</v>
      </c>
      <c r="Q41" s="85">
        <v>59.074182320661194</v>
      </c>
      <c r="R41" s="85">
        <f t="shared" si="18"/>
        <v>12.565667326199998</v>
      </c>
      <c r="S41" s="85">
        <f>SUM($H41:I41)</f>
        <v>28.330364553800003</v>
      </c>
      <c r="T41" s="85">
        <f>SUM($H41:J41)</f>
        <v>45.628022995399995</v>
      </c>
      <c r="U41" s="85">
        <v>45.628022995399995</v>
      </c>
      <c r="V41" s="85">
        <f t="shared" si="19"/>
        <v>16.6487983307</v>
      </c>
      <c r="W41" s="85">
        <f>SUM($K41:L41)</f>
        <v>36.914854335000015</v>
      </c>
      <c r="X41" s="85">
        <f>SUM($K41:M41)</f>
        <v>58.619343764100009</v>
      </c>
    </row>
    <row r="42" spans="2:28" s="82" customFormat="1" outlineLevel="2" x14ac:dyDescent="0.25">
      <c r="D42" s="89" t="s">
        <v>233</v>
      </c>
      <c r="E42" s="91" t="s">
        <v>310</v>
      </c>
      <c r="H42" s="85">
        <v>2.4073193073000003</v>
      </c>
      <c r="I42" s="85">
        <v>2.2633231790999999</v>
      </c>
      <c r="J42" s="85">
        <v>2.1590695742999997</v>
      </c>
      <c r="K42" s="85">
        <v>3.0792299609999998</v>
      </c>
      <c r="L42" s="85">
        <v>2.6803610050000009</v>
      </c>
      <c r="M42" s="85">
        <v>2.5822040666999992</v>
      </c>
      <c r="P42" s="85">
        <v>20.463188417265982</v>
      </c>
      <c r="Q42" s="85">
        <v>12.22359726468016</v>
      </c>
      <c r="R42" s="85">
        <f t="shared" si="18"/>
        <v>2.4073193073000003</v>
      </c>
      <c r="S42" s="85">
        <f>SUM($H42:I42)</f>
        <v>4.6706424864000002</v>
      </c>
      <c r="T42" s="85">
        <f>SUM($H42:J42)</f>
        <v>6.8297120607000004</v>
      </c>
      <c r="U42" s="85">
        <v>6.8297120607000004</v>
      </c>
      <c r="V42" s="85">
        <f t="shared" si="19"/>
        <v>3.0792299609999998</v>
      </c>
      <c r="W42" s="85">
        <f>SUM($K42:L42)</f>
        <v>5.7595909660000011</v>
      </c>
      <c r="X42" s="85">
        <f>SUM($K42:M42)</f>
        <v>8.3417950327000003</v>
      </c>
    </row>
    <row r="43" spans="2:28" s="82" customFormat="1" outlineLevel="2" x14ac:dyDescent="0.25">
      <c r="D43" s="89" t="s">
        <v>234</v>
      </c>
      <c r="E43" s="91" t="s">
        <v>310</v>
      </c>
      <c r="H43" s="85">
        <v>2.5798990930999999</v>
      </c>
      <c r="I43" s="85">
        <v>3.9264301158000006</v>
      </c>
      <c r="J43" s="85">
        <v>4.0202591215999997</v>
      </c>
      <c r="K43" s="85">
        <v>3.3086145079999998</v>
      </c>
      <c r="L43" s="85">
        <v>4.4205053438999995</v>
      </c>
      <c r="M43" s="85">
        <v>4.5193371846000012</v>
      </c>
      <c r="P43" s="85">
        <v>26.743564372672267</v>
      </c>
      <c r="Q43" s="85">
        <v>16.684330207729452</v>
      </c>
      <c r="R43" s="85">
        <f t="shared" si="18"/>
        <v>2.5798990930999999</v>
      </c>
      <c r="S43" s="85">
        <f>SUM($H43:I43)</f>
        <v>6.5063292089000004</v>
      </c>
      <c r="T43" s="85">
        <f>SUM($H43:J43)</f>
        <v>10.526588330500001</v>
      </c>
      <c r="U43" s="85">
        <v>10.526588330500001</v>
      </c>
      <c r="V43" s="85">
        <f t="shared" si="19"/>
        <v>3.3086145079999998</v>
      </c>
      <c r="W43" s="85">
        <f>SUM($K43:L43)</f>
        <v>7.7291198518999993</v>
      </c>
      <c r="X43" s="85">
        <f>SUM($K43:M43)</f>
        <v>12.2484570365</v>
      </c>
    </row>
    <row r="44" spans="2:28" s="82" customFormat="1" outlineLevel="2" x14ac:dyDescent="0.25">
      <c r="D44" s="89" t="s">
        <v>235</v>
      </c>
      <c r="E44" s="91" t="s">
        <v>310</v>
      </c>
      <c r="H44" s="85">
        <v>14.943677385599996</v>
      </c>
      <c r="I44" s="85">
        <v>19.452141067400003</v>
      </c>
      <c r="J44" s="85">
        <v>18.691861205000002</v>
      </c>
      <c r="K44" s="85">
        <v>20.823538615299995</v>
      </c>
      <c r="L44" s="85">
        <v>23.348273832600007</v>
      </c>
      <c r="M44" s="85">
        <v>22.888795011999996</v>
      </c>
      <c r="P44" s="85">
        <v>132.13545435243333</v>
      </c>
      <c r="Q44" s="85">
        <v>82.188129537447509</v>
      </c>
      <c r="R44" s="85">
        <f t="shared" si="18"/>
        <v>14.943677385599996</v>
      </c>
      <c r="S44" s="85">
        <f>SUM($H44:I44)</f>
        <v>34.395818452999997</v>
      </c>
      <c r="T44" s="85">
        <f>SUM($H44:J44)</f>
        <v>53.087679657999999</v>
      </c>
      <c r="U44" s="85">
        <v>53.759573618799998</v>
      </c>
      <c r="V44" s="85">
        <f t="shared" si="19"/>
        <v>20.823538615299995</v>
      </c>
      <c r="W44" s="85">
        <f>SUM($K44:L44)</f>
        <v>44.171812447900002</v>
      </c>
      <c r="X44" s="85">
        <f>SUM($K44:M44)</f>
        <v>67.060607459899998</v>
      </c>
    </row>
    <row r="45" spans="2:28" s="82" customFormat="1" outlineLevel="2" x14ac:dyDescent="0.25">
      <c r="D45" s="89" t="s">
        <v>236</v>
      </c>
      <c r="E45" s="91" t="s">
        <v>310</v>
      </c>
      <c r="H45" s="85">
        <v>12.898972808826212</v>
      </c>
      <c r="I45" s="85">
        <v>-21</v>
      </c>
      <c r="J45" s="85">
        <v>59.616515132000515</v>
      </c>
      <c r="K45" s="85">
        <v>-39.169326381272711</v>
      </c>
      <c r="L45" s="85">
        <v>86</v>
      </c>
      <c r="M45" s="85">
        <v>-30.178954861428828</v>
      </c>
      <c r="P45" s="85">
        <v>128.123727673746</v>
      </c>
      <c r="Q45" s="85">
        <v>69.770171050766166</v>
      </c>
      <c r="R45" s="85">
        <f t="shared" si="18"/>
        <v>12.898972808826212</v>
      </c>
      <c r="S45" s="85">
        <f>SUM($H45:I45)</f>
        <v>-8.1010271911737881</v>
      </c>
      <c r="T45" s="85">
        <f>SUM($H45:J45)</f>
        <v>51.515487940826731</v>
      </c>
      <c r="U45" s="85">
        <v>52.854886505221046</v>
      </c>
      <c r="V45" s="85">
        <f t="shared" si="19"/>
        <v>-39.169326381272711</v>
      </c>
      <c r="W45" s="85">
        <f>SUM($K45:L45)</f>
        <v>46.830673618727289</v>
      </c>
      <c r="X45" s="85">
        <f>SUM($K45:M45)</f>
        <v>16.651718757298461</v>
      </c>
    </row>
    <row r="46" spans="2:28" s="82" customFormat="1" outlineLevel="2" x14ac:dyDescent="0.25">
      <c r="D46" s="89" t="s">
        <v>237</v>
      </c>
      <c r="E46" s="91" t="s">
        <v>310</v>
      </c>
      <c r="H46" s="85">
        <v>9.5766074850000003</v>
      </c>
      <c r="I46" s="85">
        <v>11.150743596799991</v>
      </c>
      <c r="J46" s="85">
        <v>11.736002577700008</v>
      </c>
      <c r="K46" s="85">
        <v>16.843717996800002</v>
      </c>
      <c r="L46" s="85">
        <v>17.330341807999993</v>
      </c>
      <c r="M46" s="85">
        <v>18.171339478000018</v>
      </c>
      <c r="P46" s="85">
        <v>106.60119923304458</v>
      </c>
      <c r="Q46" s="85">
        <v>63.177862179023521</v>
      </c>
      <c r="R46" s="85">
        <f t="shared" si="18"/>
        <v>9.5766074850000003</v>
      </c>
      <c r="S46" s="85">
        <f>SUM($H46:I46)</f>
        <v>20.727351081799991</v>
      </c>
      <c r="T46" s="85">
        <f>SUM($H46:J46)</f>
        <v>32.463353659500001</v>
      </c>
      <c r="U46" s="85">
        <v>32.472447299399995</v>
      </c>
      <c r="V46" s="85">
        <f t="shared" si="19"/>
        <v>16.843717996800002</v>
      </c>
      <c r="W46" s="85">
        <f>SUM($K46:L46)</f>
        <v>34.174059804799995</v>
      </c>
      <c r="X46" s="85">
        <f>SUM($K46:M46)</f>
        <v>52.345399282800017</v>
      </c>
    </row>
    <row r="47" spans="2:28" s="82" customFormat="1" ht="5.0999999999999996" customHeight="1" outlineLevel="1" x14ac:dyDescent="0.25">
      <c r="H47" s="85"/>
      <c r="I47" s="85"/>
      <c r="J47" s="85"/>
      <c r="K47" s="85"/>
      <c r="L47" s="85"/>
      <c r="M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8" s="82" customFormat="1" outlineLevel="1" x14ac:dyDescent="0.25">
      <c r="B48" s="62"/>
      <c r="C48" s="80" t="s">
        <v>238</v>
      </c>
      <c r="D48" s="81"/>
      <c r="E48" s="94" t="s">
        <v>310</v>
      </c>
      <c r="F48" s="81"/>
      <c r="G48" s="81"/>
      <c r="H48" s="94">
        <v>12</v>
      </c>
      <c r="I48" s="94">
        <v>85</v>
      </c>
      <c r="J48" s="94">
        <v>80</v>
      </c>
      <c r="K48" s="94">
        <v>39</v>
      </c>
      <c r="L48" s="94">
        <v>49</v>
      </c>
      <c r="M48" s="94">
        <v>97</v>
      </c>
      <c r="N48" s="81"/>
      <c r="O48" s="81"/>
      <c r="P48" s="94">
        <v>236.2</v>
      </c>
      <c r="Q48" s="94">
        <v>126.2</v>
      </c>
      <c r="R48" s="94">
        <f>H48</f>
        <v>12</v>
      </c>
      <c r="S48" s="94">
        <f>SUM($H48:I48)</f>
        <v>97</v>
      </c>
      <c r="T48" s="94">
        <f>SUM($H48:J48)</f>
        <v>177</v>
      </c>
      <c r="U48" s="94">
        <v>241.4</v>
      </c>
      <c r="V48" s="94">
        <f>K48</f>
        <v>39</v>
      </c>
      <c r="W48" s="94">
        <f>SUM($K48:L48)</f>
        <v>88</v>
      </c>
      <c r="X48" s="94">
        <f>SUM($K48:M48)</f>
        <v>185</v>
      </c>
      <c r="Z48" s="62"/>
      <c r="AA48" s="62"/>
      <c r="AB48" s="62"/>
    </row>
    <row r="49" spans="2:28" s="82" customFormat="1" ht="5.0999999999999996" customHeight="1" outlineLevel="1" x14ac:dyDescent="0.25">
      <c r="H49" s="85"/>
      <c r="I49" s="85"/>
      <c r="J49" s="85"/>
      <c r="K49" s="85"/>
      <c r="L49" s="85"/>
      <c r="M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8" s="82" customFormat="1" outlineLevel="1" x14ac:dyDescent="0.25">
      <c r="B50" s="62"/>
      <c r="C50" s="80" t="s">
        <v>239</v>
      </c>
      <c r="D50" s="81"/>
      <c r="E50" s="94" t="s">
        <v>310</v>
      </c>
      <c r="F50" s="81"/>
      <c r="G50" s="81"/>
      <c r="H50" s="94">
        <v>-15</v>
      </c>
      <c r="I50" s="94">
        <v>44</v>
      </c>
      <c r="J50" s="94">
        <v>35</v>
      </c>
      <c r="K50" s="94">
        <v>0</v>
      </c>
      <c r="L50" s="94">
        <v>-5</v>
      </c>
      <c r="M50" s="94">
        <v>49</v>
      </c>
      <c r="N50" s="80"/>
      <c r="O50" s="80"/>
      <c r="P50" s="94">
        <v>243.4</v>
      </c>
      <c r="Q50" s="94">
        <v>-16.100000000000001</v>
      </c>
      <c r="R50" s="94">
        <f>H50</f>
        <v>-15</v>
      </c>
      <c r="S50" s="94">
        <f>SUM($H50:I50)</f>
        <v>29</v>
      </c>
      <c r="T50" s="94">
        <f>SUM($H50:J50)</f>
        <v>64</v>
      </c>
      <c r="U50" s="94">
        <v>90.9</v>
      </c>
      <c r="V50" s="94">
        <f>K50</f>
        <v>0</v>
      </c>
      <c r="W50" s="94">
        <f>SUM($K50:L50)</f>
        <v>-5</v>
      </c>
      <c r="X50" s="94">
        <f>SUM($K50:M50)</f>
        <v>44</v>
      </c>
      <c r="Z50" s="62"/>
      <c r="AA50" s="62"/>
      <c r="AB50" s="62"/>
    </row>
    <row r="51" spans="2:28" s="82" customFormat="1" ht="5.0999999999999996" customHeight="1" outlineLevel="1" x14ac:dyDescent="0.25">
      <c r="H51" s="85"/>
      <c r="I51" s="85"/>
      <c r="J51" s="85"/>
      <c r="K51" s="85"/>
      <c r="L51" s="85"/>
      <c r="M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8" s="82" customFormat="1" outlineLevel="1" x14ac:dyDescent="0.25">
      <c r="B52" s="62"/>
      <c r="C52" s="80" t="s">
        <v>27</v>
      </c>
      <c r="D52" s="81"/>
      <c r="E52" s="94" t="s">
        <v>310</v>
      </c>
      <c r="F52" s="81"/>
      <c r="G52" s="81"/>
      <c r="H52" s="94">
        <v>-5</v>
      </c>
      <c r="I52" s="94">
        <v>56</v>
      </c>
      <c r="J52" s="94">
        <v>47</v>
      </c>
      <c r="K52" s="94">
        <v>17</v>
      </c>
      <c r="L52" s="94">
        <v>15</v>
      </c>
      <c r="M52" s="94">
        <v>68</v>
      </c>
      <c r="N52" s="80"/>
      <c r="O52" s="80"/>
      <c r="P52" s="94">
        <v>153.29999999999998</v>
      </c>
      <c r="Q52" s="94">
        <v>49.300000000000011</v>
      </c>
      <c r="R52" s="94">
        <f>H52</f>
        <v>-5</v>
      </c>
      <c r="S52" s="94">
        <f>SUM($H52:I52)</f>
        <v>51</v>
      </c>
      <c r="T52" s="94">
        <f>SUM($H52:J52)</f>
        <v>98</v>
      </c>
      <c r="U52" s="94">
        <v>138.30000000000001</v>
      </c>
      <c r="V52" s="94">
        <f>K52</f>
        <v>17</v>
      </c>
      <c r="W52" s="94">
        <f>SUM($K52:L52)</f>
        <v>32</v>
      </c>
      <c r="X52" s="94">
        <f>SUM($K52:M52)</f>
        <v>100</v>
      </c>
      <c r="Z52" s="62"/>
      <c r="AA52" s="62"/>
      <c r="AB52" s="62"/>
    </row>
    <row r="53" spans="2:28" s="82" customFormat="1" ht="5.0999999999999996" customHeight="1" outlineLevel="1" x14ac:dyDescent="0.25">
      <c r="H53" s="85"/>
      <c r="I53" s="85"/>
      <c r="J53" s="85"/>
      <c r="K53" s="85"/>
      <c r="L53" s="85"/>
      <c r="M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8" s="82" customFormat="1" outlineLevel="1" x14ac:dyDescent="0.25">
      <c r="B54" s="62"/>
      <c r="C54" s="80" t="s">
        <v>240</v>
      </c>
      <c r="D54" s="81"/>
      <c r="E54" s="94" t="s">
        <v>310</v>
      </c>
      <c r="F54" s="81"/>
      <c r="G54" s="81"/>
      <c r="H54" s="94">
        <v>-8</v>
      </c>
      <c r="I54" s="94">
        <v>40</v>
      </c>
      <c r="J54" s="94">
        <v>26</v>
      </c>
      <c r="K54" s="94">
        <v>-5</v>
      </c>
      <c r="L54" s="94">
        <v>-6</v>
      </c>
      <c r="M54" s="94">
        <v>41</v>
      </c>
      <c r="N54" s="80"/>
      <c r="O54" s="80"/>
      <c r="P54" s="94">
        <v>-96</v>
      </c>
      <c r="Q54" s="94">
        <v>-92.5</v>
      </c>
      <c r="R54" s="94">
        <f>H54</f>
        <v>-8</v>
      </c>
      <c r="S54" s="94">
        <f>SUM($H54:I54)</f>
        <v>32</v>
      </c>
      <c r="T54" s="94">
        <f>SUM($H54:J54)</f>
        <v>58</v>
      </c>
      <c r="U54" s="94">
        <v>89.4</v>
      </c>
      <c r="V54" s="94">
        <f>K54</f>
        <v>-5</v>
      </c>
      <c r="W54" s="94">
        <f>SUM($K54:L54)</f>
        <v>-11</v>
      </c>
      <c r="X54" s="94">
        <f>SUM($K54:M54)</f>
        <v>30</v>
      </c>
      <c r="Z54" s="62"/>
      <c r="AA54" s="62"/>
      <c r="AB54" s="62"/>
    </row>
    <row r="55" spans="2:28" s="82" customFormat="1" ht="5.0999999999999996" customHeight="1" outlineLevel="1" x14ac:dyDescent="0.25">
      <c r="H55" s="85"/>
      <c r="I55" s="85"/>
      <c r="J55" s="85"/>
      <c r="K55" s="85"/>
      <c r="L55" s="85"/>
      <c r="M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2:28" s="82" customFormat="1" outlineLevel="1" x14ac:dyDescent="0.25">
      <c r="C56" s="90" t="s">
        <v>241</v>
      </c>
      <c r="D56" s="90"/>
      <c r="E56" s="91" t="s">
        <v>310</v>
      </c>
      <c r="F56" s="90"/>
      <c r="G56" s="90"/>
      <c r="H56" s="91">
        <v>-10</v>
      </c>
      <c r="I56" s="91">
        <v>-12</v>
      </c>
      <c r="J56" s="91">
        <v>-12</v>
      </c>
      <c r="K56" s="91">
        <v>-17</v>
      </c>
      <c r="L56" s="91">
        <v>-20</v>
      </c>
      <c r="M56" s="91">
        <v>-19</v>
      </c>
      <c r="N56" s="90"/>
      <c r="O56" s="90"/>
      <c r="P56" s="91">
        <v>-106.5</v>
      </c>
      <c r="Q56" s="91">
        <v>-65.400000000000006</v>
      </c>
      <c r="R56" s="91">
        <f>H56</f>
        <v>-10</v>
      </c>
      <c r="S56" s="91">
        <f>SUM($H56:I56)</f>
        <v>-22</v>
      </c>
      <c r="T56" s="91">
        <f>SUM($H56:J56)</f>
        <v>-34</v>
      </c>
      <c r="U56" s="91">
        <v>-47.4</v>
      </c>
      <c r="V56" s="91">
        <f>K56</f>
        <v>-17</v>
      </c>
      <c r="W56" s="91">
        <f>SUM($K56:L56)</f>
        <v>-37</v>
      </c>
      <c r="X56" s="91">
        <f>SUM($K56:M56)</f>
        <v>-56</v>
      </c>
    </row>
    <row r="57" spans="2:28" s="82" customFormat="1" ht="5.0999999999999996" customHeight="1" x14ac:dyDescent="0.25">
      <c r="H57" s="85"/>
      <c r="I57" s="85"/>
      <c r="J57" s="85"/>
      <c r="K57" s="85"/>
      <c r="L57" s="85"/>
      <c r="M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8" s="82" customFormat="1" ht="12" customHeight="1" x14ac:dyDescent="0.25">
      <c r="B58" s="112" t="s">
        <v>248</v>
      </c>
      <c r="C58" s="75"/>
      <c r="D58" s="75"/>
      <c r="E58" s="75"/>
      <c r="F58" s="75"/>
      <c r="G58" s="75"/>
      <c r="H58" s="76"/>
      <c r="I58" s="76"/>
      <c r="J58" s="76"/>
      <c r="K58" s="76"/>
      <c r="L58" s="76"/>
      <c r="M58" s="76"/>
      <c r="N58" s="75"/>
      <c r="O58" s="75"/>
      <c r="P58" s="76"/>
      <c r="Q58" s="76"/>
      <c r="R58" s="76"/>
      <c r="S58" s="76"/>
      <c r="T58" s="76"/>
      <c r="U58" s="76"/>
      <c r="V58" s="76"/>
      <c r="W58" s="76"/>
      <c r="X58" s="76"/>
      <c r="Z58" s="62"/>
      <c r="AA58" s="62"/>
      <c r="AB58" s="62"/>
    </row>
    <row r="59" spans="2:28" s="82" customFormat="1" ht="5.0999999999999996" customHeight="1" outlineLevel="1" x14ac:dyDescent="0.25">
      <c r="H59" s="85"/>
      <c r="I59" s="85"/>
      <c r="J59" s="85"/>
      <c r="K59" s="85"/>
      <c r="L59" s="85"/>
      <c r="M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8" s="82" customFormat="1" outlineLevel="1" x14ac:dyDescent="0.25">
      <c r="C60" s="92" t="s">
        <v>243</v>
      </c>
      <c r="D60" s="92"/>
      <c r="E60" s="93" t="s">
        <v>309</v>
      </c>
      <c r="F60" s="92"/>
      <c r="G60" s="92"/>
      <c r="H60" s="93">
        <f t="shared" ref="H60:L60" si="20">H25/H9*1000</f>
        <v>302.46357300362803</v>
      </c>
      <c r="I60" s="93">
        <f t="shared" si="20"/>
        <v>517.73926584477692</v>
      </c>
      <c r="J60" s="93">
        <f t="shared" si="20"/>
        <v>470.80431802197654</v>
      </c>
      <c r="K60" s="93">
        <f t="shared" si="20"/>
        <v>562.28221710533137</v>
      </c>
      <c r="L60" s="93">
        <f t="shared" si="20"/>
        <v>539.99338173418403</v>
      </c>
      <c r="M60" s="93">
        <f>M25/M9*1000</f>
        <v>624.50337362393498</v>
      </c>
      <c r="N60" s="92"/>
      <c r="O60" s="92"/>
      <c r="P60" s="93">
        <f t="shared" ref="P60:X60" si="21">P25/P9*1000</f>
        <v>687.37338656665918</v>
      </c>
      <c r="Q60" s="93">
        <f t="shared" si="21"/>
        <v>484.72592894970779</v>
      </c>
      <c r="R60" s="93">
        <f t="shared" si="21"/>
        <v>302.46357300362803</v>
      </c>
      <c r="S60" s="93">
        <f t="shared" si="21"/>
        <v>411.00554629371476</v>
      </c>
      <c r="T60" s="93">
        <f t="shared" si="21"/>
        <v>435.40551836063332</v>
      </c>
      <c r="U60" s="93">
        <f t="shared" si="21"/>
        <v>460.74410069669113</v>
      </c>
      <c r="V60" s="93">
        <f t="shared" si="21"/>
        <v>562.28221710533137</v>
      </c>
      <c r="W60" s="93">
        <f t="shared" si="21"/>
        <v>547.48074904839075</v>
      </c>
      <c r="X60" s="93">
        <f t="shared" si="21"/>
        <v>573.93184211690084</v>
      </c>
    </row>
    <row r="61" spans="2:28" s="82" customFormat="1" ht="5.0999999999999996" customHeight="1" outlineLevel="1" x14ac:dyDescent="0.25">
      <c r="H61" s="85"/>
      <c r="I61" s="85"/>
      <c r="J61" s="85"/>
      <c r="K61" s="85"/>
      <c r="L61" s="85"/>
      <c r="M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8" s="82" customFormat="1" outlineLevel="1" x14ac:dyDescent="0.25">
      <c r="C62" s="92" t="s">
        <v>244</v>
      </c>
      <c r="D62" s="92"/>
      <c r="E62" s="93" t="s">
        <v>309</v>
      </c>
      <c r="F62" s="92"/>
      <c r="G62" s="92"/>
      <c r="H62" s="93">
        <f t="shared" ref="H62:L62" si="22">H52/H9*1000</f>
        <v>-8.0016818254928044</v>
      </c>
      <c r="I62" s="93">
        <f t="shared" si="22"/>
        <v>88.125832484217341</v>
      </c>
      <c r="J62" s="93">
        <f t="shared" si="22"/>
        <v>54.102207694456958</v>
      </c>
      <c r="K62" s="93">
        <f t="shared" si="22"/>
        <v>35.935329664626437</v>
      </c>
      <c r="L62" s="93">
        <f t="shared" si="22"/>
        <v>16.039407378243087</v>
      </c>
      <c r="M62" s="93">
        <f>M52/M9*1000</f>
        <v>92.317890013972985</v>
      </c>
      <c r="N62" s="92"/>
      <c r="O62" s="92"/>
      <c r="P62" s="93">
        <f t="shared" ref="P62:X62" si="23">P52/P9*1000</f>
        <v>58.153609360192512</v>
      </c>
      <c r="Q62" s="93">
        <f t="shared" si="23"/>
        <v>20.756525924798577</v>
      </c>
      <c r="R62" s="93">
        <f t="shared" si="23"/>
        <v>-8.0016818254928044</v>
      </c>
      <c r="S62" s="93">
        <f t="shared" si="23"/>
        <v>40.465797028917869</v>
      </c>
      <c r="T62" s="93">
        <f t="shared" si="23"/>
        <v>46.02992534988357</v>
      </c>
      <c r="U62" s="93">
        <f t="shared" si="23"/>
        <v>49.266204674773761</v>
      </c>
      <c r="V62" s="93">
        <f t="shared" si="23"/>
        <v>35.935329664626437</v>
      </c>
      <c r="W62" s="93">
        <f t="shared" si="23"/>
        <v>22.722936406677693</v>
      </c>
      <c r="X62" s="93">
        <f t="shared" si="23"/>
        <v>46.62322031818853</v>
      </c>
    </row>
    <row r="63" spans="2:28" s="82" customFormat="1" ht="5.0999999999999996" customHeight="1" outlineLevel="1" x14ac:dyDescent="0.25">
      <c r="H63" s="85"/>
      <c r="I63" s="85"/>
      <c r="J63" s="85"/>
      <c r="K63" s="85"/>
      <c r="L63" s="85"/>
      <c r="M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8" s="82" customFormat="1" outlineLevel="1" x14ac:dyDescent="0.25">
      <c r="C64" s="92" t="s">
        <v>242</v>
      </c>
      <c r="D64" s="92"/>
      <c r="E64" s="93" t="s">
        <v>310</v>
      </c>
      <c r="F64" s="92"/>
      <c r="G64" s="92"/>
      <c r="H64" s="93" t="s">
        <v>184</v>
      </c>
      <c r="I64" s="93" t="s">
        <v>184</v>
      </c>
      <c r="J64" s="93" t="s">
        <v>184</v>
      </c>
      <c r="K64" s="93" t="s">
        <v>184</v>
      </c>
      <c r="L64" s="93" t="s">
        <v>184</v>
      </c>
      <c r="M64" s="93" t="s">
        <v>184</v>
      </c>
      <c r="N64" s="92"/>
      <c r="O64" s="92"/>
      <c r="P64" s="93">
        <v>51.2</v>
      </c>
      <c r="Q64" s="93">
        <v>24.9</v>
      </c>
      <c r="R64" s="93" t="s">
        <v>184</v>
      </c>
      <c r="S64" s="93" t="s">
        <v>184</v>
      </c>
      <c r="T64" s="93" t="s">
        <v>184</v>
      </c>
      <c r="U64" s="93">
        <v>16.2</v>
      </c>
      <c r="V64" s="93" t="s">
        <v>184</v>
      </c>
      <c r="W64" s="93" t="s">
        <v>184</v>
      </c>
      <c r="X64" s="93" t="s">
        <v>184</v>
      </c>
    </row>
    <row r="65" spans="2:28" s="82" customFormat="1" ht="5.0999999999999996" customHeight="1" outlineLevel="1" x14ac:dyDescent="0.25">
      <c r="H65" s="85"/>
      <c r="I65" s="85"/>
      <c r="J65" s="85"/>
      <c r="K65" s="85"/>
      <c r="L65" s="85"/>
      <c r="M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8" s="82" customFormat="1" outlineLevel="1" x14ac:dyDescent="0.25">
      <c r="C66" s="92" t="s">
        <v>295</v>
      </c>
      <c r="D66" s="92"/>
      <c r="E66" s="93" t="s">
        <v>374</v>
      </c>
      <c r="F66" s="92"/>
      <c r="G66" s="92"/>
      <c r="H66" s="107">
        <f t="shared" ref="H66:L66" si="24">H52/H25</f>
        <v>-2.6455026455026454E-2</v>
      </c>
      <c r="I66" s="107">
        <f t="shared" si="24"/>
        <v>0.1702127659574468</v>
      </c>
      <c r="J66" s="107">
        <f t="shared" si="24"/>
        <v>0.11491442542787286</v>
      </c>
      <c r="K66" s="107">
        <f t="shared" si="24"/>
        <v>6.3909774436090222E-2</v>
      </c>
      <c r="L66" s="107">
        <f t="shared" si="24"/>
        <v>2.9702970297029702E-2</v>
      </c>
      <c r="M66" s="107">
        <f>M52/M25</f>
        <v>0.14782608695652175</v>
      </c>
      <c r="N66" s="92"/>
      <c r="O66" s="92"/>
      <c r="P66" s="107">
        <f t="shared" ref="P66:X66" si="25">P52/P25</f>
        <v>8.460264900662251E-2</v>
      </c>
      <c r="Q66" s="107">
        <f t="shared" si="25"/>
        <v>4.2821158690176331E-2</v>
      </c>
      <c r="R66" s="107">
        <f t="shared" si="25"/>
        <v>-2.6455026455026454E-2</v>
      </c>
      <c r="S66" s="107">
        <f t="shared" si="25"/>
        <v>9.8455598455598453E-2</v>
      </c>
      <c r="T66" s="107">
        <f t="shared" si="25"/>
        <v>0.10571736785329018</v>
      </c>
      <c r="U66" s="107">
        <f t="shared" si="25"/>
        <v>0.10692747796505335</v>
      </c>
      <c r="V66" s="107">
        <f t="shared" si="25"/>
        <v>6.3909774436090222E-2</v>
      </c>
      <c r="W66" s="107">
        <f t="shared" si="25"/>
        <v>4.1504539559014265E-2</v>
      </c>
      <c r="X66" s="107">
        <f t="shared" si="25"/>
        <v>8.1234768480909825E-2</v>
      </c>
    </row>
    <row r="67" spans="2:28" s="82" customFormat="1" x14ac:dyDescent="0.25">
      <c r="C67" s="84"/>
      <c r="H67" s="85"/>
      <c r="I67" s="85"/>
      <c r="J67" s="85"/>
      <c r="K67" s="85"/>
      <c r="L67" s="85"/>
      <c r="M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8" s="82" customFormat="1" x14ac:dyDescent="0.25">
      <c r="D68" s="96"/>
      <c r="E68" s="96"/>
      <c r="F68" s="96"/>
      <c r="G68" s="96"/>
      <c r="H68" s="97"/>
      <c r="I68" s="97"/>
      <c r="J68" s="97"/>
      <c r="K68" s="97"/>
      <c r="L68" s="97"/>
      <c r="M68" s="97"/>
      <c r="P68" s="97"/>
      <c r="Q68" s="97"/>
      <c r="R68" s="97"/>
      <c r="S68" s="97"/>
      <c r="T68" s="97"/>
      <c r="U68" s="97"/>
      <c r="V68" s="97"/>
      <c r="W68" s="97"/>
      <c r="X68" s="97"/>
    </row>
    <row r="69" spans="2:28" s="82" customFormat="1" x14ac:dyDescent="0.25">
      <c r="D69" s="96"/>
      <c r="E69" s="96"/>
      <c r="F69" s="96"/>
      <c r="G69" s="96"/>
      <c r="H69" s="97"/>
      <c r="I69" s="97"/>
      <c r="J69" s="97"/>
      <c r="K69" s="97"/>
      <c r="L69" s="97"/>
      <c r="M69" s="97"/>
      <c r="P69" s="97"/>
      <c r="Q69" s="97"/>
      <c r="R69" s="97"/>
      <c r="S69" s="97"/>
      <c r="T69" s="97"/>
      <c r="U69" s="97"/>
      <c r="V69" s="97"/>
      <c r="W69" s="97"/>
      <c r="X69" s="97"/>
    </row>
    <row r="70" spans="2:28" s="82" customFormat="1" x14ac:dyDescent="0.25">
      <c r="D70" s="96"/>
      <c r="H70" s="97"/>
      <c r="I70" s="97"/>
      <c r="J70" s="97"/>
      <c r="K70" s="97"/>
      <c r="L70" s="97"/>
      <c r="M70" s="97"/>
      <c r="P70" s="97"/>
      <c r="Q70" s="97"/>
      <c r="R70" s="97"/>
      <c r="S70" s="97"/>
      <c r="T70" s="97"/>
      <c r="U70" s="97"/>
      <c r="V70" s="97"/>
      <c r="W70" s="97"/>
      <c r="X70" s="97"/>
    </row>
    <row r="71" spans="2:28" s="82" customFormat="1" x14ac:dyDescent="0.25">
      <c r="H71" s="85"/>
      <c r="I71" s="85"/>
      <c r="J71" s="85"/>
      <c r="K71" s="85"/>
      <c r="L71" s="85"/>
      <c r="M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2:28" s="82" customFormat="1" x14ac:dyDescent="0.25">
      <c r="H72" s="85"/>
      <c r="I72" s="85"/>
      <c r="J72" s="85"/>
      <c r="K72" s="85"/>
      <c r="L72" s="85"/>
      <c r="M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8" s="82" customFormat="1" hidden="1" x14ac:dyDescent="0.25">
      <c r="B73" s="62"/>
      <c r="C73" s="62"/>
      <c r="D73" s="62"/>
      <c r="E73" s="62"/>
      <c r="F73" s="62"/>
      <c r="G73" s="62"/>
      <c r="H73" s="63"/>
      <c r="I73" s="63"/>
      <c r="J73" s="63"/>
      <c r="K73" s="63"/>
      <c r="L73" s="63"/>
      <c r="M73" s="63"/>
      <c r="N73" s="62"/>
      <c r="O73" s="62"/>
      <c r="P73" s="63"/>
      <c r="Q73" s="63"/>
      <c r="R73" s="63"/>
      <c r="S73" s="63"/>
      <c r="T73" s="63"/>
      <c r="U73" s="63"/>
      <c r="V73" s="63"/>
      <c r="W73" s="63"/>
      <c r="X73" s="63"/>
      <c r="Z73" s="62"/>
      <c r="AA73" s="62"/>
      <c r="AB73" s="62"/>
    </row>
    <row r="74" spans="2:28" s="82" customFormat="1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2"/>
      <c r="O74" s="62"/>
      <c r="P74" s="63"/>
      <c r="Q74" s="63"/>
      <c r="R74" s="63"/>
      <c r="S74" s="63"/>
      <c r="T74" s="63"/>
      <c r="U74" s="63"/>
      <c r="V74" s="63"/>
      <c r="W74" s="63"/>
      <c r="X74" s="63"/>
      <c r="Z74" s="62"/>
      <c r="AA74" s="62"/>
      <c r="AB74" s="62"/>
    </row>
    <row r="75" spans="2:28" s="82" customFormat="1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2"/>
      <c r="O75" s="62"/>
      <c r="P75" s="63"/>
      <c r="Q75" s="63"/>
      <c r="R75" s="63"/>
      <c r="S75" s="63"/>
      <c r="T75" s="63"/>
      <c r="U75" s="63"/>
      <c r="V75" s="63"/>
      <c r="W75" s="63"/>
      <c r="X75" s="63"/>
      <c r="Z75" s="62"/>
      <c r="AA75" s="62"/>
      <c r="AB75" s="62"/>
    </row>
    <row r="76" spans="2:28" s="82" customFormat="1" hidden="1" x14ac:dyDescent="0.25">
      <c r="H76" s="85"/>
      <c r="I76" s="85"/>
      <c r="J76" s="85"/>
      <c r="K76" s="85"/>
      <c r="L76" s="85"/>
      <c r="M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2:28" s="82" customFormat="1" hidden="1" x14ac:dyDescent="0.25">
      <c r="H77" s="85"/>
      <c r="I77" s="85"/>
      <c r="J77" s="85"/>
      <c r="K77" s="85"/>
      <c r="L77" s="85"/>
      <c r="M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8" s="82" customFormat="1" hidden="1" x14ac:dyDescent="0.25">
      <c r="H78" s="85"/>
      <c r="I78" s="85"/>
      <c r="J78" s="85"/>
      <c r="K78" s="85"/>
      <c r="L78" s="85"/>
      <c r="M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8" ht="12" hidden="1" customHeight="1" x14ac:dyDescent="0.25"/>
    <row r="80" spans="2:28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spans="2:24" ht="12" hidden="1" customHeight="1" x14ac:dyDescent="0.25"/>
    <row r="114" spans="2:24" ht="12" hidden="1" customHeight="1" x14ac:dyDescent="0.25"/>
    <row r="115" spans="2:24" ht="12" hidden="1" customHeight="1" x14ac:dyDescent="0.25"/>
    <row r="116" spans="2:24" ht="12" hidden="1" customHeight="1" x14ac:dyDescent="0.25"/>
    <row r="117" spans="2:24" ht="12" customHeight="1" x14ac:dyDescent="0.25">
      <c r="B117" s="82"/>
      <c r="C117" s="82"/>
      <c r="D117" s="82"/>
      <c r="E117" s="82"/>
      <c r="F117" s="82"/>
      <c r="G117" s="82"/>
      <c r="H117" s="85"/>
      <c r="I117" s="85"/>
      <c r="J117" s="85"/>
      <c r="K117" s="85"/>
      <c r="L117" s="85"/>
      <c r="M117" s="85"/>
      <c r="N117" s="82"/>
      <c r="O117" s="82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ht="12" customHeight="1" x14ac:dyDescent="0.25">
      <c r="B118" s="82"/>
      <c r="C118" s="82"/>
      <c r="D118" s="82"/>
      <c r="E118" s="82"/>
      <c r="F118" s="82"/>
      <c r="G118" s="82"/>
      <c r="H118" s="85"/>
      <c r="I118" s="85"/>
      <c r="J118" s="85"/>
      <c r="K118" s="85"/>
      <c r="L118" s="85"/>
      <c r="M118" s="85"/>
      <c r="N118" s="82"/>
      <c r="O118" s="82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ht="12" customHeight="1" x14ac:dyDescent="0.25">
      <c r="B119" s="82"/>
      <c r="C119" s="82"/>
      <c r="D119" s="82"/>
      <c r="E119" s="82"/>
      <c r="F119" s="82"/>
      <c r="G119" s="82"/>
      <c r="H119" s="85"/>
      <c r="I119" s="85"/>
      <c r="J119" s="85"/>
      <c r="K119" s="85"/>
      <c r="L119" s="85"/>
      <c r="M119" s="85"/>
      <c r="N119" s="82"/>
      <c r="O119" s="82"/>
      <c r="P119" s="85"/>
      <c r="Q119" s="85"/>
      <c r="R119" s="85"/>
      <c r="S119" s="85"/>
      <c r="T119" s="85"/>
      <c r="U119" s="85"/>
      <c r="V119" s="85"/>
      <c r="W119" s="85"/>
      <c r="X119" s="85"/>
    </row>
  </sheetData>
  <conditionalFormatting sqref="D11:D12">
    <cfRule type="duplicateValues" dxfId="171" priority="114"/>
  </conditionalFormatting>
  <conditionalFormatting sqref="D17:D18">
    <cfRule type="duplicateValues" dxfId="170" priority="113"/>
  </conditionalFormatting>
  <conditionalFormatting sqref="P68 P69:R69">
    <cfRule type="cellIs" dxfId="169" priority="111" operator="lessThan">
      <formula>-0.9</formula>
    </cfRule>
    <cfRule type="cellIs" dxfId="168" priority="112" operator="greaterThan">
      <formula>0.9</formula>
    </cfRule>
  </conditionalFormatting>
  <conditionalFormatting sqref="Q68:R68">
    <cfRule type="cellIs" dxfId="167" priority="109" operator="lessThan">
      <formula>-0.9</formula>
    </cfRule>
    <cfRule type="cellIs" dxfId="166" priority="110" operator="greaterThan">
      <formula>0.9</formula>
    </cfRule>
  </conditionalFormatting>
  <conditionalFormatting sqref="P70:R70">
    <cfRule type="cellIs" dxfId="165" priority="105" operator="lessThan">
      <formula>-1</formula>
    </cfRule>
    <cfRule type="cellIs" dxfId="164" priority="106" operator="greaterThan">
      <formula>1</formula>
    </cfRule>
  </conditionalFormatting>
  <conditionalFormatting sqref="U68">
    <cfRule type="cellIs" dxfId="163" priority="93" operator="lessThan">
      <formula>-0.9</formula>
    </cfRule>
    <cfRule type="cellIs" dxfId="162" priority="94" operator="greaterThan">
      <formula>0.9</formula>
    </cfRule>
  </conditionalFormatting>
  <conditionalFormatting sqref="U70">
    <cfRule type="cellIs" dxfId="161" priority="91" operator="lessThan">
      <formula>-1</formula>
    </cfRule>
    <cfRule type="cellIs" dxfId="160" priority="92" operator="greaterThan">
      <formula>1</formula>
    </cfRule>
  </conditionalFormatting>
  <conditionalFormatting sqref="U69">
    <cfRule type="cellIs" dxfId="159" priority="89" operator="lessThan">
      <formula>-0.9</formula>
    </cfRule>
    <cfRule type="cellIs" dxfId="158" priority="90" operator="greaterThan">
      <formula>0.9</formula>
    </cfRule>
  </conditionalFormatting>
  <conditionalFormatting sqref="V68">
    <cfRule type="cellIs" dxfId="157" priority="87" operator="lessThan">
      <formula>-0.9</formula>
    </cfRule>
    <cfRule type="cellIs" dxfId="156" priority="88" operator="greaterThan">
      <formula>0.9</formula>
    </cfRule>
  </conditionalFormatting>
  <conditionalFormatting sqref="V70">
    <cfRule type="cellIs" dxfId="155" priority="85" operator="lessThan">
      <formula>-1</formula>
    </cfRule>
    <cfRule type="cellIs" dxfId="154" priority="86" operator="greaterThan">
      <formula>1</formula>
    </cfRule>
  </conditionalFormatting>
  <conditionalFormatting sqref="V69">
    <cfRule type="cellIs" dxfId="153" priority="83" operator="lessThan">
      <formula>-0.9</formula>
    </cfRule>
    <cfRule type="cellIs" dxfId="152" priority="84" operator="greaterThan">
      <formula>0.9</formula>
    </cfRule>
  </conditionalFormatting>
  <conditionalFormatting sqref="X69">
    <cfRule type="cellIs" dxfId="151" priority="33" operator="lessThan">
      <formula>-0.9</formula>
    </cfRule>
    <cfRule type="cellIs" dxfId="150" priority="34" operator="greaterThan">
      <formula>0.9</formula>
    </cfRule>
  </conditionalFormatting>
  <conditionalFormatting sqref="T70">
    <cfRule type="cellIs" dxfId="149" priority="57" operator="lessThan">
      <formula>-1</formula>
    </cfRule>
    <cfRule type="cellIs" dxfId="148" priority="58" operator="greaterThan">
      <formula>1</formula>
    </cfRule>
  </conditionalFormatting>
  <conditionalFormatting sqref="M70">
    <cfRule type="cellIs" dxfId="147" priority="13" operator="lessThan">
      <formula>-1</formula>
    </cfRule>
    <cfRule type="cellIs" dxfId="146" priority="14" operator="greaterThan">
      <formula>1</formula>
    </cfRule>
  </conditionalFormatting>
  <conditionalFormatting sqref="I68:I69">
    <cfRule type="cellIs" dxfId="145" priority="71" operator="lessThan">
      <formula>-0.9</formula>
    </cfRule>
    <cfRule type="cellIs" dxfId="144" priority="72" operator="greaterThan">
      <formula>0.9</formula>
    </cfRule>
  </conditionalFormatting>
  <conditionalFormatting sqref="I70">
    <cfRule type="cellIs" dxfId="143" priority="69" operator="lessThan">
      <formula>-1</formula>
    </cfRule>
    <cfRule type="cellIs" dxfId="142" priority="70" operator="greaterThan">
      <formula>1</formula>
    </cfRule>
  </conditionalFormatting>
  <conditionalFormatting sqref="J68:J69">
    <cfRule type="cellIs" dxfId="141" priority="67" operator="lessThan">
      <formula>-0.9</formula>
    </cfRule>
    <cfRule type="cellIs" dxfId="140" priority="68" operator="greaterThan">
      <formula>0.9</formula>
    </cfRule>
  </conditionalFormatting>
  <conditionalFormatting sqref="J70">
    <cfRule type="cellIs" dxfId="139" priority="65" operator="lessThan">
      <formula>-1</formula>
    </cfRule>
    <cfRule type="cellIs" dxfId="138" priority="66" operator="greaterThan">
      <formula>1</formula>
    </cfRule>
  </conditionalFormatting>
  <conditionalFormatting sqref="S68:S69">
    <cfRule type="cellIs" dxfId="137" priority="63" operator="lessThan">
      <formula>-0.9</formula>
    </cfRule>
    <cfRule type="cellIs" dxfId="136" priority="64" operator="greaterThan">
      <formula>0.9</formula>
    </cfRule>
  </conditionalFormatting>
  <conditionalFormatting sqref="S70">
    <cfRule type="cellIs" dxfId="135" priority="61" operator="lessThan">
      <formula>-1</formula>
    </cfRule>
    <cfRule type="cellIs" dxfId="134" priority="62" operator="greaterThan">
      <formula>1</formula>
    </cfRule>
  </conditionalFormatting>
  <conditionalFormatting sqref="T68:T69">
    <cfRule type="cellIs" dxfId="133" priority="59" operator="lessThan">
      <formula>-0.9</formula>
    </cfRule>
    <cfRule type="cellIs" dxfId="132" priority="60" operator="greaterThan">
      <formula>0.9</formula>
    </cfRule>
  </conditionalFormatting>
  <conditionalFormatting sqref="K70">
    <cfRule type="cellIs" dxfId="131" priority="1" operator="lessThan">
      <formula>-1</formula>
    </cfRule>
    <cfRule type="cellIs" dxfId="130" priority="2" operator="greaterThan">
      <formula>1</formula>
    </cfRule>
  </conditionalFormatting>
  <conditionalFormatting sqref="W68">
    <cfRule type="cellIs" dxfId="129" priority="43" operator="lessThan">
      <formula>-0.9</formula>
    </cfRule>
    <cfRule type="cellIs" dxfId="128" priority="44" operator="greaterThan">
      <formula>0.9</formula>
    </cfRule>
  </conditionalFormatting>
  <conditionalFormatting sqref="W70">
    <cfRule type="cellIs" dxfId="127" priority="41" operator="lessThan">
      <formula>-1</formula>
    </cfRule>
    <cfRule type="cellIs" dxfId="126" priority="42" operator="greaterThan">
      <formula>1</formula>
    </cfRule>
  </conditionalFormatting>
  <conditionalFormatting sqref="W69">
    <cfRule type="cellIs" dxfId="125" priority="39" operator="lessThan">
      <formula>-0.9</formula>
    </cfRule>
    <cfRule type="cellIs" dxfId="124" priority="40" operator="greaterThan">
      <formula>0.9</formula>
    </cfRule>
  </conditionalFormatting>
  <conditionalFormatting sqref="L68:L69">
    <cfRule type="cellIs" dxfId="123" priority="19" operator="lessThan">
      <formula>-0.9</formula>
    </cfRule>
    <cfRule type="cellIs" dxfId="122" priority="20" operator="greaterThan">
      <formula>0.9</formula>
    </cfRule>
  </conditionalFormatting>
  <conditionalFormatting sqref="H68:H69">
    <cfRule type="cellIs" dxfId="121" priority="7" operator="lessThan">
      <formula>-0.9</formula>
    </cfRule>
    <cfRule type="cellIs" dxfId="120" priority="8" operator="greaterThan">
      <formula>0.9</formula>
    </cfRule>
  </conditionalFormatting>
  <conditionalFormatting sqref="X68">
    <cfRule type="cellIs" dxfId="119" priority="37" operator="lessThan">
      <formula>-0.9</formula>
    </cfRule>
    <cfRule type="cellIs" dxfId="118" priority="38" operator="greaterThan">
      <formula>0.9</formula>
    </cfRule>
  </conditionalFormatting>
  <conditionalFormatting sqref="X70">
    <cfRule type="cellIs" dxfId="117" priority="35" operator="lessThan">
      <formula>-1</formula>
    </cfRule>
    <cfRule type="cellIs" dxfId="116" priority="36" operator="greaterThan">
      <formula>1</formula>
    </cfRule>
  </conditionalFormatting>
  <conditionalFormatting sqref="L70">
    <cfRule type="cellIs" dxfId="115" priority="17" operator="lessThan">
      <formula>-1</formula>
    </cfRule>
    <cfRule type="cellIs" dxfId="114" priority="18" operator="greaterThan">
      <formula>1</formula>
    </cfRule>
  </conditionalFormatting>
  <conditionalFormatting sqref="M68:M69">
    <cfRule type="cellIs" dxfId="113" priority="15" operator="lessThan">
      <formula>-0.9</formula>
    </cfRule>
    <cfRule type="cellIs" dxfId="112" priority="16" operator="greaterThan">
      <formula>0.9</formula>
    </cfRule>
  </conditionalFormatting>
  <conditionalFormatting sqref="H70">
    <cfRule type="cellIs" dxfId="111" priority="5" operator="lessThan">
      <formula>-1</formula>
    </cfRule>
    <cfRule type="cellIs" dxfId="110" priority="6" operator="greaterThan">
      <formula>1</formula>
    </cfRule>
  </conditionalFormatting>
  <conditionalFormatting sqref="K68:K69">
    <cfRule type="cellIs" dxfId="109" priority="3" operator="lessThan">
      <formula>-0.9</formula>
    </cfRule>
    <cfRule type="cellIs" dxfId="108" priority="4" operator="greaterThan">
      <formula>0.9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W124"/>
  <sheetViews>
    <sheetView zoomScaleNormal="100" workbookViewId="0">
      <pane xSplit="6" ySplit="5" topLeftCell="G6" activePane="bottomRight" state="frozen"/>
      <selection activeCell="H48" sqref="H48:H58"/>
      <selection pane="topRight" activeCell="H48" sqref="H48:H58"/>
      <selection pane="bottomLeft" activeCell="H48" sqref="H48:H58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3" width="9.140625" style="63" customWidth="1"/>
    <col min="14" max="15" width="2.7109375" style="62" customWidth="1"/>
    <col min="16" max="17" width="9.140625" style="63" customWidth="1"/>
    <col min="18" max="20" width="9.140625" style="63" hidden="1" customWidth="1" outlineLevel="1"/>
    <col min="21" max="21" width="9.140625" style="63" customWidth="1" collapsed="1"/>
    <col min="22" max="24" width="9.140625" style="63" customWidth="1"/>
    <col min="25" max="25" width="0.85546875" style="82" customWidth="1"/>
    <col min="26" max="49" width="0" style="62" hidden="1" customWidth="1"/>
    <col min="50" max="16384" width="9.140625" style="62" hidden="1"/>
  </cols>
  <sheetData>
    <row r="1" spans="1:24" s="82" customFormat="1" ht="5.0999999999999996" customHeight="1" x14ac:dyDescent="0.25">
      <c r="H1" s="85"/>
      <c r="I1" s="85"/>
      <c r="J1" s="85"/>
      <c r="K1" s="85"/>
      <c r="L1" s="85"/>
      <c r="M1" s="85"/>
      <c r="P1" s="85"/>
      <c r="Q1" s="85"/>
      <c r="R1" s="85"/>
      <c r="S1" s="85"/>
      <c r="T1" s="85"/>
      <c r="U1" s="85"/>
      <c r="V1" s="85"/>
      <c r="W1" s="85"/>
      <c r="X1" s="85"/>
    </row>
    <row r="2" spans="1:24" s="10" customFormat="1" ht="32.25" customHeight="1" x14ac:dyDescent="0.25">
      <c r="A2" s="9"/>
    </row>
    <row r="3" spans="1:24" s="82" customFormat="1" ht="5.0999999999999996" customHeight="1" x14ac:dyDescent="0.25">
      <c r="H3" s="85"/>
      <c r="I3" s="85"/>
      <c r="J3" s="85"/>
      <c r="K3" s="85"/>
      <c r="L3" s="85"/>
      <c r="M3" s="85"/>
      <c r="P3" s="85"/>
      <c r="Q3" s="85"/>
      <c r="R3" s="85"/>
      <c r="S3" s="85"/>
      <c r="T3" s="85"/>
      <c r="U3" s="85"/>
      <c r="V3" s="85"/>
      <c r="W3" s="85"/>
      <c r="X3" s="85"/>
    </row>
    <row r="4" spans="1:24" ht="12" customHeight="1" x14ac:dyDescent="0.25">
      <c r="B4" s="66" t="s">
        <v>272</v>
      </c>
      <c r="C4" s="66"/>
      <c r="D4" s="65"/>
      <c r="E4" s="65"/>
      <c r="F4" s="65"/>
      <c r="G4" s="65"/>
      <c r="H4" s="67" t="s">
        <v>200</v>
      </c>
      <c r="I4" s="67" t="s">
        <v>202</v>
      </c>
      <c r="J4" s="67" t="s">
        <v>208</v>
      </c>
      <c r="K4" s="67" t="s">
        <v>251</v>
      </c>
      <c r="L4" s="67" t="s">
        <v>349</v>
      </c>
      <c r="M4" s="67" t="s">
        <v>350</v>
      </c>
      <c r="N4" s="65"/>
      <c r="O4" s="65"/>
      <c r="P4" s="68">
        <v>2014</v>
      </c>
      <c r="Q4" s="117">
        <v>2015</v>
      </c>
      <c r="R4" s="67" t="s">
        <v>200</v>
      </c>
      <c r="S4" s="68" t="s">
        <v>201</v>
      </c>
      <c r="T4" s="67" t="s">
        <v>209</v>
      </c>
      <c r="U4" s="68">
        <v>2016</v>
      </c>
      <c r="V4" s="67" t="s">
        <v>251</v>
      </c>
      <c r="W4" s="67" t="s">
        <v>351</v>
      </c>
      <c r="X4" s="67" t="s">
        <v>352</v>
      </c>
    </row>
    <row r="5" spans="1:24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2"/>
      <c r="O5" s="82"/>
      <c r="P5" s="85"/>
      <c r="Q5" s="118"/>
      <c r="R5" s="85"/>
      <c r="S5" s="85"/>
      <c r="T5" s="85"/>
      <c r="U5" s="85"/>
      <c r="V5" s="85"/>
      <c r="W5" s="85"/>
      <c r="X5" s="85"/>
    </row>
    <row r="6" spans="1:24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2"/>
      <c r="O6" s="82"/>
      <c r="P6" s="85"/>
      <c r="Q6" s="118"/>
      <c r="R6" s="85"/>
      <c r="S6" s="85"/>
      <c r="T6" s="85"/>
      <c r="U6" s="85"/>
      <c r="V6" s="85"/>
      <c r="W6" s="85"/>
      <c r="X6" s="85"/>
    </row>
    <row r="7" spans="1:24" ht="12" customHeight="1" x14ac:dyDescent="0.25">
      <c r="B7" s="77" t="s">
        <v>246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69"/>
      <c r="O7" s="69"/>
      <c r="P7" s="70"/>
      <c r="Q7" s="119"/>
      <c r="R7" s="70"/>
      <c r="S7" s="70"/>
      <c r="T7" s="70"/>
      <c r="U7" s="70"/>
      <c r="V7" s="70"/>
      <c r="W7" s="70"/>
      <c r="X7" s="70"/>
    </row>
    <row r="8" spans="1:24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2"/>
      <c r="O8" s="82"/>
      <c r="P8" s="85"/>
      <c r="Q8" s="118"/>
      <c r="R8" s="85"/>
      <c r="S8" s="85"/>
      <c r="T8" s="85"/>
      <c r="U8" s="85"/>
      <c r="V8" s="85"/>
      <c r="W8" s="85"/>
      <c r="X8" s="85"/>
    </row>
    <row r="9" spans="1:24" outlineLevel="1" x14ac:dyDescent="0.25">
      <c r="C9" s="78" t="s">
        <v>204</v>
      </c>
      <c r="D9" s="79"/>
      <c r="E9" s="95" t="s">
        <v>308</v>
      </c>
      <c r="F9" s="79"/>
      <c r="G9" s="79"/>
      <c r="H9" s="95">
        <v>4302.6465099999996</v>
      </c>
      <c r="I9" s="95">
        <v>3988.7798529999995</v>
      </c>
      <c r="J9" s="95">
        <v>4636.1638340000009</v>
      </c>
      <c r="K9" s="95">
        <v>4127.4177399999999</v>
      </c>
      <c r="L9" s="95">
        <v>4392.0553399999999</v>
      </c>
      <c r="M9" s="95">
        <v>4386.9412900000007</v>
      </c>
      <c r="N9" s="78"/>
      <c r="O9" s="78"/>
      <c r="P9" s="95">
        <v>16209.395027</v>
      </c>
      <c r="Q9" s="120">
        <v>17014.468989019999</v>
      </c>
      <c r="R9" s="95">
        <f>H9</f>
        <v>4302.6465099999996</v>
      </c>
      <c r="S9" s="95">
        <f>SUM($H9:I9)</f>
        <v>8291.4263629999987</v>
      </c>
      <c r="T9" s="95">
        <f>SUM($H9:J9)</f>
        <v>12927.590197</v>
      </c>
      <c r="U9" s="95">
        <v>17037.194897000001</v>
      </c>
      <c r="V9" s="95">
        <f>K9</f>
        <v>4127.4177399999999</v>
      </c>
      <c r="W9" s="95">
        <f>SUM($K9:L9)</f>
        <v>8519.4730799999998</v>
      </c>
      <c r="X9" s="95">
        <f>SUM($K9:M9)</f>
        <v>12906.41437</v>
      </c>
    </row>
    <row r="10" spans="1:24" s="82" customFormat="1" ht="5.0999999999999996" customHeight="1" outlineLevel="2" x14ac:dyDescent="0.25">
      <c r="H10" s="85"/>
      <c r="I10" s="85"/>
      <c r="J10" s="85"/>
      <c r="K10" s="85"/>
      <c r="L10" s="85"/>
      <c r="M10" s="85"/>
      <c r="P10" s="85"/>
      <c r="Q10" s="118"/>
      <c r="R10" s="85"/>
      <c r="S10" s="85"/>
      <c r="T10" s="85"/>
      <c r="U10" s="85"/>
      <c r="V10" s="85"/>
      <c r="W10" s="85"/>
      <c r="X10" s="85"/>
    </row>
    <row r="11" spans="1:24" outlineLevel="2" x14ac:dyDescent="0.25">
      <c r="B11" s="82"/>
      <c r="C11" s="82"/>
      <c r="D11" s="82" t="s">
        <v>266</v>
      </c>
      <c r="E11" s="85" t="s">
        <v>308</v>
      </c>
      <c r="F11" s="82"/>
      <c r="G11" s="82"/>
      <c r="H11" s="85">
        <v>3829.4361099999996</v>
      </c>
      <c r="I11" s="85">
        <v>3635.4266529999995</v>
      </c>
      <c r="J11" s="85">
        <v>4224.9306840000008</v>
      </c>
      <c r="K11" s="85">
        <v>2629.57888</v>
      </c>
      <c r="L11" s="85">
        <v>2433.9737500000001</v>
      </c>
      <c r="M11" s="85">
        <v>2333.4718000000003</v>
      </c>
      <c r="N11" s="82"/>
      <c r="O11" s="82"/>
      <c r="P11" s="85">
        <v>14706.171077000001</v>
      </c>
      <c r="Q11" s="118">
        <v>15237.502039019999</v>
      </c>
      <c r="R11" s="85">
        <f t="shared" ref="R11:R13" si="0">H11</f>
        <v>3829.4361099999996</v>
      </c>
      <c r="S11" s="85">
        <f>SUM($H11:I11)</f>
        <v>7464.8627629999992</v>
      </c>
      <c r="T11" s="85">
        <f>SUM($H11:J11)</f>
        <v>11689.793447</v>
      </c>
      <c r="U11" s="85">
        <v>15398.990186999999</v>
      </c>
      <c r="V11" s="85">
        <f t="shared" ref="V11:V13" si="1">K11</f>
        <v>2629.57888</v>
      </c>
      <c r="W11" s="85">
        <f>SUM($K11:L11)</f>
        <v>5063.5526300000001</v>
      </c>
      <c r="X11" s="85">
        <f>SUM($K11:M11)</f>
        <v>7397.0244300000004</v>
      </c>
    </row>
    <row r="12" spans="1:24" outlineLevel="2" x14ac:dyDescent="0.25">
      <c r="B12" s="82"/>
      <c r="C12" s="82"/>
      <c r="D12" s="82" t="s">
        <v>267</v>
      </c>
      <c r="E12" s="85" t="s">
        <v>308</v>
      </c>
      <c r="F12" s="82"/>
      <c r="G12" s="82"/>
      <c r="H12" s="85">
        <v>473.21040000000005</v>
      </c>
      <c r="I12" s="85">
        <v>353.35320000000002</v>
      </c>
      <c r="J12" s="85">
        <v>411.23314999999997</v>
      </c>
      <c r="K12" s="85">
        <v>363.58853999999997</v>
      </c>
      <c r="L12" s="85">
        <v>376.76945000000001</v>
      </c>
      <c r="M12" s="85">
        <v>378.03305</v>
      </c>
      <c r="N12" s="82"/>
      <c r="O12" s="82"/>
      <c r="P12" s="85">
        <v>1503.2239499999998</v>
      </c>
      <c r="Q12" s="118">
        <v>1776.96695</v>
      </c>
      <c r="R12" s="85">
        <f t="shared" si="0"/>
        <v>473.21040000000005</v>
      </c>
      <c r="S12" s="85">
        <f>SUM($H12:I12)</f>
        <v>826.56360000000006</v>
      </c>
      <c r="T12" s="85">
        <f>SUM($H12:J12)</f>
        <v>1237.79675</v>
      </c>
      <c r="U12" s="85">
        <v>1638.20471</v>
      </c>
      <c r="V12" s="85">
        <f t="shared" si="1"/>
        <v>363.58853999999997</v>
      </c>
      <c r="W12" s="85">
        <f>SUM($K12:L12)</f>
        <v>740.35798999999997</v>
      </c>
      <c r="X12" s="85">
        <f>SUM($K12:M12)</f>
        <v>1118.39104</v>
      </c>
    </row>
    <row r="13" spans="1:24" outlineLevel="2" x14ac:dyDescent="0.25">
      <c r="B13" s="82"/>
      <c r="C13" s="82"/>
      <c r="D13" s="82" t="s">
        <v>290</v>
      </c>
      <c r="E13" s="85" t="s">
        <v>308</v>
      </c>
      <c r="F13" s="82"/>
      <c r="G13" s="82"/>
      <c r="H13" s="85">
        <v>0</v>
      </c>
      <c r="I13" s="85">
        <v>0</v>
      </c>
      <c r="J13" s="85">
        <v>0</v>
      </c>
      <c r="K13" s="85">
        <v>1134.2503200000001</v>
      </c>
      <c r="L13" s="85">
        <v>1581.31214</v>
      </c>
      <c r="M13" s="85">
        <v>1675.4364399999999</v>
      </c>
      <c r="N13" s="82"/>
      <c r="O13" s="82"/>
      <c r="P13" s="85">
        <v>0</v>
      </c>
      <c r="Q13" s="118">
        <v>0</v>
      </c>
      <c r="R13" s="85">
        <f t="shared" si="0"/>
        <v>0</v>
      </c>
      <c r="S13" s="85">
        <f>SUM($H13:I13)</f>
        <v>0</v>
      </c>
      <c r="T13" s="85">
        <f>SUM($H13:J13)</f>
        <v>0</v>
      </c>
      <c r="U13" s="85">
        <v>235.52065000000002</v>
      </c>
      <c r="V13" s="85">
        <f t="shared" si="1"/>
        <v>1134.2503200000001</v>
      </c>
      <c r="W13" s="85">
        <f>SUM($K13:L13)</f>
        <v>2715.5624600000001</v>
      </c>
      <c r="X13" s="85">
        <f>SUM($K13:M13)</f>
        <v>4390.9989000000005</v>
      </c>
    </row>
    <row r="14" spans="1:24" s="82" customFormat="1" ht="5.0999999999999996" customHeight="1" outlineLevel="1" x14ac:dyDescent="0.25">
      <c r="H14" s="85"/>
      <c r="I14" s="85"/>
      <c r="J14" s="85"/>
      <c r="K14" s="85"/>
      <c r="L14" s="85"/>
      <c r="M14" s="85"/>
      <c r="P14" s="85"/>
      <c r="Q14" s="118"/>
      <c r="R14" s="85"/>
      <c r="S14" s="85"/>
      <c r="T14" s="85"/>
      <c r="U14" s="85"/>
      <c r="V14" s="85"/>
      <c r="W14" s="85"/>
      <c r="X14" s="85"/>
    </row>
    <row r="15" spans="1:24" outlineLevel="1" x14ac:dyDescent="0.25">
      <c r="C15" s="78" t="s">
        <v>218</v>
      </c>
      <c r="D15" s="79"/>
      <c r="E15" s="95" t="s">
        <v>308</v>
      </c>
      <c r="F15" s="79"/>
      <c r="G15" s="79"/>
      <c r="H15" s="95">
        <v>3257.6711300000002</v>
      </c>
      <c r="I15" s="95">
        <v>3009.8011299999998</v>
      </c>
      <c r="J15" s="95">
        <v>3405.5744</v>
      </c>
      <c r="K15" s="95">
        <v>4118.1853899999996</v>
      </c>
      <c r="L15" s="95">
        <v>4392.0493399999996</v>
      </c>
      <c r="M15" s="95">
        <v>4386.9412900000007</v>
      </c>
      <c r="N15" s="78"/>
      <c r="O15" s="78"/>
      <c r="P15" s="95">
        <v>11942.372360000001</v>
      </c>
      <c r="Q15" s="120">
        <v>12379.796745</v>
      </c>
      <c r="R15" s="95">
        <f>H15</f>
        <v>3257.6711300000002</v>
      </c>
      <c r="S15" s="95">
        <f>SUM($H15:I15)</f>
        <v>6267.4722600000005</v>
      </c>
      <c r="T15" s="95">
        <f>SUM($H15:J15)</f>
        <v>9673.04666</v>
      </c>
      <c r="U15" s="95">
        <v>12845.32382</v>
      </c>
      <c r="V15" s="95">
        <f>K15</f>
        <v>4118.1853899999996</v>
      </c>
      <c r="W15" s="95">
        <f>SUM($K15:L15)</f>
        <v>8510.2347300000001</v>
      </c>
      <c r="X15" s="95">
        <f>SUM($K15:M15)</f>
        <v>12897.176020000001</v>
      </c>
    </row>
    <row r="16" spans="1:24" s="82" customFormat="1" ht="5.0999999999999996" customHeight="1" outlineLevel="2" x14ac:dyDescent="0.25">
      <c r="H16" s="85"/>
      <c r="I16" s="85"/>
      <c r="J16" s="85"/>
      <c r="K16" s="85"/>
      <c r="L16" s="85"/>
      <c r="M16" s="85"/>
      <c r="P16" s="85"/>
      <c r="Q16" s="118"/>
      <c r="R16" s="85"/>
      <c r="S16" s="85"/>
      <c r="T16" s="85"/>
      <c r="U16" s="85"/>
      <c r="V16" s="85"/>
      <c r="W16" s="85"/>
      <c r="X16" s="85"/>
    </row>
    <row r="17" spans="2:28" outlineLevel="2" x14ac:dyDescent="0.25">
      <c r="B17" s="82"/>
      <c r="C17" s="82"/>
      <c r="D17" s="82" t="s">
        <v>266</v>
      </c>
      <c r="E17" s="85" t="s">
        <v>308</v>
      </c>
      <c r="F17" s="82"/>
      <c r="G17" s="82"/>
      <c r="H17" s="85">
        <v>2934.49728</v>
      </c>
      <c r="I17" s="85">
        <v>2678.9705300000001</v>
      </c>
      <c r="J17" s="85">
        <v>3034.7685000000001</v>
      </c>
      <c r="K17" s="85">
        <v>2620.3465299999998</v>
      </c>
      <c r="L17" s="85">
        <v>2433.9677499999998</v>
      </c>
      <c r="M17" s="85">
        <v>2333.4718000000003</v>
      </c>
      <c r="N17" s="82"/>
      <c r="O17" s="82"/>
      <c r="P17" s="85">
        <v>11317.90206</v>
      </c>
      <c r="Q17" s="118">
        <v>11341.89975</v>
      </c>
      <c r="R17" s="85">
        <f t="shared" ref="R17:R18" si="2">H17</f>
        <v>2934.49728</v>
      </c>
      <c r="S17" s="85">
        <f>SUM($H17:I17)</f>
        <v>5613.4678100000001</v>
      </c>
      <c r="T17" s="85">
        <f>SUM($H17:J17)</f>
        <v>8648.2363100000002</v>
      </c>
      <c r="U17" s="85">
        <v>11455.935860000001</v>
      </c>
      <c r="V17" s="85">
        <f t="shared" ref="V17:V19" si="3">K17</f>
        <v>2620.3465299999998</v>
      </c>
      <c r="W17" s="85">
        <f>SUM($K17:L17)</f>
        <v>5054.3142799999996</v>
      </c>
      <c r="X17" s="85">
        <f>SUM($K17:M17)</f>
        <v>7387.7860799999999</v>
      </c>
    </row>
    <row r="18" spans="2:28" outlineLevel="2" x14ac:dyDescent="0.25">
      <c r="B18" s="82"/>
      <c r="C18" s="82"/>
      <c r="D18" s="82" t="s">
        <v>267</v>
      </c>
      <c r="E18" s="85" t="s">
        <v>308</v>
      </c>
      <c r="F18" s="82"/>
      <c r="G18" s="82"/>
      <c r="H18" s="85">
        <v>323.17385000000002</v>
      </c>
      <c r="I18" s="85">
        <v>330.8306</v>
      </c>
      <c r="J18" s="85">
        <v>370.80589999999995</v>
      </c>
      <c r="K18" s="85">
        <v>363.58853999999997</v>
      </c>
      <c r="L18" s="85">
        <v>376.76945000000001</v>
      </c>
      <c r="M18" s="85">
        <v>378.03305</v>
      </c>
      <c r="N18" s="82"/>
      <c r="O18" s="82"/>
      <c r="P18" s="85">
        <v>624.47029999999995</v>
      </c>
      <c r="Q18" s="118">
        <v>1037.8969950000001</v>
      </c>
      <c r="R18" s="85">
        <f t="shared" si="2"/>
        <v>323.17385000000002</v>
      </c>
      <c r="S18" s="85">
        <f>SUM($H18:I18)</f>
        <v>654.00445000000002</v>
      </c>
      <c r="T18" s="85">
        <f>SUM($H18:J18)</f>
        <v>1024.81035</v>
      </c>
      <c r="U18" s="85">
        <v>1389.38796</v>
      </c>
      <c r="V18" s="85">
        <f t="shared" si="3"/>
        <v>363.58853999999997</v>
      </c>
      <c r="W18" s="85">
        <f>SUM($K18:L18)</f>
        <v>740.35798999999997</v>
      </c>
      <c r="X18" s="85">
        <f>SUM($K18:M18)</f>
        <v>1118.39104</v>
      </c>
    </row>
    <row r="19" spans="2:28" outlineLevel="2" x14ac:dyDescent="0.25">
      <c r="B19" s="82"/>
      <c r="C19" s="82"/>
      <c r="D19" s="82" t="s">
        <v>290</v>
      </c>
      <c r="E19" s="85" t="s">
        <v>308</v>
      </c>
      <c r="F19" s="82"/>
      <c r="G19" s="82"/>
      <c r="H19" s="85">
        <v>0</v>
      </c>
      <c r="I19" s="85">
        <v>0</v>
      </c>
      <c r="J19" s="85">
        <v>0</v>
      </c>
      <c r="K19" s="85">
        <v>1134.2503200000001</v>
      </c>
      <c r="L19" s="85">
        <v>1581.31214</v>
      </c>
      <c r="M19" s="85">
        <v>1675.4364399999999</v>
      </c>
      <c r="N19" s="82"/>
      <c r="O19" s="82"/>
      <c r="P19" s="85">
        <v>624.47029999999995</v>
      </c>
      <c r="Q19" s="118">
        <v>0</v>
      </c>
      <c r="R19" s="85">
        <f t="shared" ref="R19" si="4">H19</f>
        <v>0</v>
      </c>
      <c r="S19" s="85">
        <f>SUM($H19:I19)</f>
        <v>0</v>
      </c>
      <c r="T19" s="85">
        <f>SUM($H19:J19)</f>
        <v>0</v>
      </c>
      <c r="U19" s="85">
        <v>235.52065000000002</v>
      </c>
      <c r="V19" s="85">
        <f t="shared" si="3"/>
        <v>1134.2503200000001</v>
      </c>
      <c r="W19" s="85">
        <f>SUM($K19:L19)</f>
        <v>2715.5624600000001</v>
      </c>
      <c r="X19" s="85">
        <f>SUM($K19:M19)</f>
        <v>4390.9989000000005</v>
      </c>
    </row>
    <row r="20" spans="2:28" s="82" customFormat="1" ht="5.0999999999999996" customHeight="1" outlineLevel="1" x14ac:dyDescent="0.25">
      <c r="H20" s="85"/>
      <c r="I20" s="85"/>
      <c r="J20" s="85"/>
      <c r="K20" s="85"/>
      <c r="L20" s="85"/>
      <c r="M20" s="85"/>
      <c r="P20" s="85"/>
      <c r="Q20" s="118"/>
      <c r="R20" s="85"/>
      <c r="S20" s="85"/>
      <c r="T20" s="85"/>
      <c r="U20" s="85"/>
      <c r="V20" s="85"/>
      <c r="W20" s="85"/>
      <c r="X20" s="85"/>
    </row>
    <row r="21" spans="2:28" outlineLevel="1" x14ac:dyDescent="0.25">
      <c r="C21" s="78" t="s">
        <v>219</v>
      </c>
      <c r="D21" s="79"/>
      <c r="E21" s="95" t="s">
        <v>308</v>
      </c>
      <c r="F21" s="79"/>
      <c r="G21" s="79"/>
      <c r="H21" s="95">
        <v>1044.9753799999996</v>
      </c>
      <c r="I21" s="95">
        <v>978.97872299999949</v>
      </c>
      <c r="J21" s="95">
        <v>1230.5894340000007</v>
      </c>
      <c r="K21" s="95">
        <v>9.2323500000002241</v>
      </c>
      <c r="L21" s="95">
        <v>6.0000000003128662E-3</v>
      </c>
      <c r="M21" s="95">
        <v>0</v>
      </c>
      <c r="N21" s="95"/>
      <c r="O21" s="95"/>
      <c r="P21" s="95">
        <v>4267.0226670000011</v>
      </c>
      <c r="Q21" s="120">
        <v>4634.672244020001</v>
      </c>
      <c r="R21" s="95">
        <f>H21</f>
        <v>1044.9753799999996</v>
      </c>
      <c r="S21" s="95">
        <f>SUM($H21:I21)</f>
        <v>2023.9541029999991</v>
      </c>
      <c r="T21" s="95">
        <f>SUM($H21:J21)</f>
        <v>3254.5435369999996</v>
      </c>
      <c r="U21" s="95">
        <v>4191.8710769999998</v>
      </c>
      <c r="V21" s="95">
        <f>K21</f>
        <v>9.2323500000002241</v>
      </c>
      <c r="W21" s="95">
        <f>SUM($K21:L21)</f>
        <v>9.238350000000537</v>
      </c>
      <c r="X21" s="95">
        <f>SUM($K21:M21)</f>
        <v>9.238350000000537</v>
      </c>
    </row>
    <row r="22" spans="2:28" s="82" customFormat="1" ht="5.0999999999999996" customHeight="1" outlineLevel="2" x14ac:dyDescent="0.25">
      <c r="H22" s="85"/>
      <c r="I22" s="85"/>
      <c r="J22" s="85"/>
      <c r="K22" s="85"/>
      <c r="L22" s="85"/>
      <c r="M22" s="85"/>
      <c r="P22" s="85"/>
      <c r="Q22" s="118"/>
      <c r="R22" s="85"/>
      <c r="S22" s="85"/>
      <c r="T22" s="85"/>
      <c r="U22" s="85"/>
      <c r="V22" s="85"/>
      <c r="W22" s="85"/>
      <c r="X22" s="85"/>
    </row>
    <row r="23" spans="2:28" s="82" customFormat="1" outlineLevel="2" x14ac:dyDescent="0.25">
      <c r="D23" s="82" t="s">
        <v>266</v>
      </c>
      <c r="E23" s="85" t="s">
        <v>308</v>
      </c>
      <c r="H23" s="85">
        <v>894.9388299999996</v>
      </c>
      <c r="I23" s="85">
        <v>956.45612299999948</v>
      </c>
      <c r="J23" s="85">
        <v>1190.1621840000007</v>
      </c>
      <c r="K23" s="85">
        <v>9.2323500000002241</v>
      </c>
      <c r="L23" s="85">
        <v>6.0000000003128662E-3</v>
      </c>
      <c r="M23" s="85">
        <v>0</v>
      </c>
      <c r="P23" s="85">
        <v>3388.269017000001</v>
      </c>
      <c r="Q23" s="118">
        <v>3895.6022890200002</v>
      </c>
      <c r="R23" s="85">
        <f t="shared" ref="R23:R25" si="5">H23</f>
        <v>894.9388299999996</v>
      </c>
      <c r="S23" s="85">
        <f>SUM($H23:I23)</f>
        <v>1851.3949529999991</v>
      </c>
      <c r="T23" s="85">
        <f>SUM($H23:J23)</f>
        <v>3041.5571369999998</v>
      </c>
      <c r="U23" s="85">
        <v>3943.0543269999998</v>
      </c>
      <c r="V23" s="85">
        <f t="shared" ref="V23:V25" si="6">K23</f>
        <v>9.2323500000002241</v>
      </c>
      <c r="W23" s="85">
        <f>SUM($K23:L23)</f>
        <v>9.238350000000537</v>
      </c>
      <c r="X23" s="85">
        <f>SUM($K23:M23)</f>
        <v>9.238350000000537</v>
      </c>
    </row>
    <row r="24" spans="2:28" s="82" customFormat="1" outlineLevel="2" x14ac:dyDescent="0.25">
      <c r="D24" s="82" t="s">
        <v>267</v>
      </c>
      <c r="E24" s="85" t="s">
        <v>308</v>
      </c>
      <c r="H24" s="85">
        <v>150.03655000000003</v>
      </c>
      <c r="I24" s="85">
        <v>22.522600000000011</v>
      </c>
      <c r="J24" s="85">
        <v>40.427250000000015</v>
      </c>
      <c r="K24" s="85">
        <v>0</v>
      </c>
      <c r="L24" s="85">
        <v>0</v>
      </c>
      <c r="M24" s="85">
        <v>0</v>
      </c>
      <c r="P24" s="85">
        <v>878.75364999999988</v>
      </c>
      <c r="Q24" s="118">
        <v>739.06995499999994</v>
      </c>
      <c r="R24" s="85">
        <f t="shared" si="5"/>
        <v>150.03655000000003</v>
      </c>
      <c r="S24" s="85">
        <f>SUM($H24:I24)</f>
        <v>172.55915000000005</v>
      </c>
      <c r="T24" s="85">
        <f>SUM($H24:J24)</f>
        <v>212.98640000000006</v>
      </c>
      <c r="U24" s="85">
        <v>248.81675000000007</v>
      </c>
      <c r="V24" s="85">
        <f t="shared" si="6"/>
        <v>0</v>
      </c>
      <c r="W24" s="85">
        <f>SUM($K24:L24)</f>
        <v>0</v>
      </c>
      <c r="X24" s="85">
        <f>SUM($K24:M24)</f>
        <v>0</v>
      </c>
    </row>
    <row r="25" spans="2:28" s="82" customFormat="1" outlineLevel="2" x14ac:dyDescent="0.25">
      <c r="D25" s="82" t="s">
        <v>290</v>
      </c>
      <c r="E25" s="85" t="s">
        <v>308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P25" s="85">
        <v>878.75364999999988</v>
      </c>
      <c r="Q25" s="118">
        <v>0</v>
      </c>
      <c r="R25" s="85">
        <f t="shared" si="5"/>
        <v>0</v>
      </c>
      <c r="S25" s="85">
        <f>SUM($H25:I25)</f>
        <v>0</v>
      </c>
      <c r="T25" s="85">
        <f>SUM($H25:J25)</f>
        <v>0</v>
      </c>
      <c r="U25" s="85">
        <v>0</v>
      </c>
      <c r="V25" s="85">
        <f t="shared" si="6"/>
        <v>0</v>
      </c>
      <c r="W25" s="85">
        <f>SUM($K25:L25)</f>
        <v>0</v>
      </c>
      <c r="X25" s="85">
        <f>SUM($K25:M25)</f>
        <v>0</v>
      </c>
    </row>
    <row r="26" spans="2:28" s="82" customFormat="1" ht="5.0999999999999996" customHeight="1" outlineLevel="1" x14ac:dyDescent="0.25">
      <c r="H26" s="85"/>
      <c r="I26" s="85"/>
      <c r="J26" s="85"/>
      <c r="K26" s="85"/>
      <c r="L26" s="85"/>
      <c r="M26" s="85"/>
      <c r="P26" s="85"/>
      <c r="Q26" s="118"/>
      <c r="R26" s="85"/>
      <c r="S26" s="85"/>
      <c r="T26" s="85"/>
      <c r="U26" s="85"/>
      <c r="V26" s="85"/>
      <c r="W26" s="85"/>
      <c r="X26" s="85"/>
    </row>
    <row r="27" spans="2:28" s="82" customFormat="1" outlineLevel="1" x14ac:dyDescent="0.25">
      <c r="B27" s="62"/>
      <c r="C27" s="78" t="s">
        <v>298</v>
      </c>
      <c r="D27" s="79"/>
      <c r="E27" s="95" t="s">
        <v>309</v>
      </c>
      <c r="F27" s="79"/>
      <c r="G27" s="79"/>
      <c r="H27" s="95">
        <f t="shared" ref="H27:I27" si="7">H39/H21*1000</f>
        <v>23.924008621140921</v>
      </c>
      <c r="I27" s="95">
        <f t="shared" si="7"/>
        <v>38.815961069666699</v>
      </c>
      <c r="J27" s="95">
        <f>J39/J21*1000</f>
        <v>46.319266544263186</v>
      </c>
      <c r="K27" s="95"/>
      <c r="L27" s="95"/>
      <c r="M27" s="95"/>
      <c r="N27" s="78"/>
      <c r="O27" s="78"/>
      <c r="P27" s="95">
        <v>81.063548753817741</v>
      </c>
      <c r="Q27" s="120">
        <v>39.74391074528917</v>
      </c>
      <c r="R27" s="95">
        <v>23.924008621140921</v>
      </c>
      <c r="S27" s="95">
        <v>31.127188065489459</v>
      </c>
      <c r="T27" s="95">
        <v>36.871530104223034</v>
      </c>
      <c r="U27" s="95">
        <v>39.600454534685113</v>
      </c>
      <c r="V27" s="95"/>
      <c r="W27" s="95"/>
      <c r="X27" s="95"/>
      <c r="Z27" s="62"/>
      <c r="AA27" s="62"/>
      <c r="AB27" s="62"/>
    </row>
    <row r="28" spans="2:28" s="82" customFormat="1" ht="5.0999999999999996" customHeight="1" outlineLevel="2" x14ac:dyDescent="0.25">
      <c r="H28" s="85"/>
      <c r="I28" s="85"/>
      <c r="J28" s="85"/>
      <c r="K28" s="85"/>
      <c r="L28" s="85"/>
      <c r="M28" s="85"/>
      <c r="P28" s="85"/>
      <c r="Q28" s="118"/>
      <c r="R28" s="85"/>
      <c r="S28" s="85"/>
      <c r="T28" s="85"/>
      <c r="U28" s="85"/>
      <c r="V28" s="85"/>
      <c r="W28" s="85"/>
      <c r="X28" s="85"/>
      <c r="Z28" s="62"/>
      <c r="AA28" s="62"/>
      <c r="AB28" s="62"/>
    </row>
    <row r="29" spans="2:28" s="82" customFormat="1" outlineLevel="2" x14ac:dyDescent="0.25">
      <c r="D29" s="82" t="s">
        <v>266</v>
      </c>
      <c r="E29" s="85" t="s">
        <v>309</v>
      </c>
      <c r="H29" s="85">
        <f t="shared" ref="H29:I29" si="8">H40/H23*1000</f>
        <v>21.105644634540237</v>
      </c>
      <c r="I29" s="85">
        <f t="shared" si="8"/>
        <v>34.321725329971819</v>
      </c>
      <c r="J29" s="85">
        <f>J40/J23*1000</f>
        <v>40.76483320601119</v>
      </c>
      <c r="K29" s="85"/>
      <c r="L29" s="85"/>
      <c r="M29" s="85"/>
      <c r="P29" s="85">
        <v>77.687351874298315</v>
      </c>
      <c r="Q29" s="118">
        <v>36.357901064385736</v>
      </c>
      <c r="R29" s="85">
        <v>21.105644634540234</v>
      </c>
      <c r="S29" s="85">
        <v>27.933253882758617</v>
      </c>
      <c r="T29" s="85">
        <v>32.954254568806732</v>
      </c>
      <c r="U29" s="85">
        <v>35.357085273651002</v>
      </c>
      <c r="V29" s="85"/>
      <c r="W29" s="85"/>
      <c r="X29" s="85"/>
      <c r="Z29" s="62"/>
      <c r="AA29" s="62"/>
      <c r="AB29" s="62"/>
    </row>
    <row r="30" spans="2:28" s="82" customFormat="1" outlineLevel="2" x14ac:dyDescent="0.25">
      <c r="D30" s="82" t="s">
        <v>267</v>
      </c>
      <c r="E30" s="85" t="s">
        <v>309</v>
      </c>
      <c r="H30" s="85">
        <f t="shared" ref="H30:J30" si="9">H41/H24*1000</f>
        <v>25.729648527845022</v>
      </c>
      <c r="I30" s="85">
        <f t="shared" si="9"/>
        <v>33.670518453675726</v>
      </c>
      <c r="J30" s="85">
        <f t="shared" si="9"/>
        <v>33.483920329140673</v>
      </c>
      <c r="K30" s="85"/>
      <c r="L30" s="85"/>
      <c r="M30" s="85"/>
      <c r="P30" s="85">
        <v>54.573684103392317</v>
      </c>
      <c r="Q30" s="118">
        <v>32.708652843719861</v>
      </c>
      <c r="R30" s="85">
        <v>25.729648527845022</v>
      </c>
      <c r="S30" s="85">
        <v>26.766099141976554</v>
      </c>
      <c r="T30" s="85">
        <v>28.041218288498492</v>
      </c>
      <c r="U30" s="85">
        <v>29.215064674112625</v>
      </c>
      <c r="V30" s="85"/>
      <c r="W30" s="85"/>
      <c r="X30" s="85"/>
      <c r="Z30" s="62"/>
      <c r="AA30" s="62"/>
      <c r="AB30" s="62"/>
    </row>
    <row r="31" spans="2:28" s="82" customFormat="1" outlineLevel="2" x14ac:dyDescent="0.25">
      <c r="D31" s="82" t="s">
        <v>290</v>
      </c>
      <c r="E31" s="85" t="s">
        <v>309</v>
      </c>
      <c r="H31" s="85">
        <v>0</v>
      </c>
      <c r="I31" s="85">
        <v>0</v>
      </c>
      <c r="J31" s="85">
        <v>0</v>
      </c>
      <c r="K31" s="85"/>
      <c r="L31" s="85"/>
      <c r="M31" s="85"/>
      <c r="P31" s="85">
        <v>39.547521118956524</v>
      </c>
      <c r="Q31" s="118">
        <v>0</v>
      </c>
      <c r="R31" s="85">
        <v>0</v>
      </c>
      <c r="S31" s="85">
        <v>0</v>
      </c>
      <c r="T31" s="85">
        <v>0</v>
      </c>
      <c r="U31" s="85">
        <v>0</v>
      </c>
      <c r="V31" s="85"/>
      <c r="W31" s="85"/>
      <c r="X31" s="85"/>
      <c r="Z31" s="62"/>
      <c r="AA31" s="62"/>
      <c r="AB31" s="62"/>
    </row>
    <row r="32" spans="2:28" ht="5.0999999999999996" customHeight="1" x14ac:dyDescent="0.25">
      <c r="B32" s="82"/>
      <c r="C32" s="82"/>
      <c r="D32" s="82"/>
      <c r="E32" s="82"/>
      <c r="F32" s="82"/>
      <c r="G32" s="82"/>
      <c r="H32" s="85"/>
      <c r="I32" s="85"/>
      <c r="J32" s="85"/>
      <c r="K32" s="85"/>
      <c r="L32" s="85"/>
      <c r="M32" s="85"/>
      <c r="N32" s="82"/>
      <c r="O32" s="82"/>
      <c r="P32" s="85"/>
      <c r="Q32" s="118"/>
      <c r="R32" s="85"/>
      <c r="S32" s="85"/>
      <c r="T32" s="85"/>
      <c r="U32" s="85"/>
      <c r="V32" s="85"/>
      <c r="W32" s="85"/>
      <c r="X32" s="85"/>
    </row>
    <row r="33" spans="1:28" ht="12" customHeight="1" x14ac:dyDescent="0.25">
      <c r="B33" s="82"/>
      <c r="C33" s="82"/>
      <c r="D33" s="109" t="s">
        <v>299</v>
      </c>
      <c r="E33" s="82"/>
      <c r="F33" s="82"/>
      <c r="G33" s="82"/>
      <c r="H33" s="85"/>
      <c r="I33" s="85"/>
      <c r="J33" s="85"/>
      <c r="K33" s="85"/>
      <c r="L33" s="85"/>
      <c r="M33" s="85"/>
      <c r="N33" s="82"/>
      <c r="O33" s="82"/>
      <c r="P33" s="85"/>
      <c r="Q33" s="118"/>
      <c r="R33" s="85"/>
      <c r="S33" s="85"/>
      <c r="T33" s="85"/>
      <c r="U33" s="85"/>
      <c r="V33" s="85"/>
      <c r="W33" s="85"/>
      <c r="X33" s="85"/>
    </row>
    <row r="34" spans="1:28" ht="5.0999999999999996" customHeight="1" x14ac:dyDescent="0.25">
      <c r="B34" s="82"/>
      <c r="C34" s="82"/>
      <c r="D34" s="82"/>
      <c r="E34" s="82"/>
      <c r="F34" s="82"/>
      <c r="G34" s="82"/>
      <c r="H34" s="85"/>
      <c r="I34" s="85"/>
      <c r="J34" s="85"/>
      <c r="K34" s="85"/>
      <c r="L34" s="85"/>
      <c r="M34" s="85"/>
      <c r="N34" s="82"/>
      <c r="O34" s="82"/>
      <c r="P34" s="85"/>
      <c r="Q34" s="118"/>
      <c r="R34" s="85"/>
      <c r="S34" s="85"/>
      <c r="T34" s="85"/>
      <c r="U34" s="85"/>
      <c r="V34" s="85"/>
      <c r="W34" s="85"/>
      <c r="X34" s="85"/>
    </row>
    <row r="35" spans="1:28" ht="12" customHeight="1" x14ac:dyDescent="0.25">
      <c r="B35" s="113" t="s">
        <v>247</v>
      </c>
      <c r="C35" s="72"/>
      <c r="D35" s="72"/>
      <c r="E35" s="72"/>
      <c r="F35" s="72"/>
      <c r="G35" s="72"/>
      <c r="H35" s="73"/>
      <c r="I35" s="73"/>
      <c r="J35" s="73"/>
      <c r="K35" s="73"/>
      <c r="L35" s="73"/>
      <c r="M35" s="73"/>
      <c r="N35" s="72"/>
      <c r="O35" s="72"/>
      <c r="P35" s="73"/>
      <c r="Q35" s="121"/>
      <c r="R35" s="73"/>
      <c r="S35" s="73"/>
      <c r="T35" s="73"/>
      <c r="U35" s="73"/>
      <c r="V35" s="73"/>
      <c r="W35" s="73"/>
      <c r="X35" s="73"/>
    </row>
    <row r="36" spans="1:28" s="82" customFormat="1" ht="5.0999999999999996" customHeight="1" outlineLevel="1" x14ac:dyDescent="0.25">
      <c r="H36" s="85"/>
      <c r="I36" s="85"/>
      <c r="J36" s="85"/>
      <c r="K36" s="85"/>
      <c r="L36" s="85"/>
      <c r="M36" s="85"/>
      <c r="P36" s="85"/>
      <c r="Q36" s="118"/>
      <c r="R36" s="85"/>
      <c r="S36" s="85"/>
      <c r="T36" s="85"/>
      <c r="U36" s="85"/>
      <c r="V36" s="85"/>
      <c r="W36" s="85"/>
      <c r="X36" s="85"/>
    </row>
    <row r="37" spans="1:28" outlineLevel="1" x14ac:dyDescent="0.25">
      <c r="C37" s="80" t="s">
        <v>222</v>
      </c>
      <c r="D37" s="81"/>
      <c r="E37" s="94" t="s">
        <v>310</v>
      </c>
      <c r="F37" s="81"/>
      <c r="G37" s="81"/>
      <c r="H37" s="94">
        <v>107</v>
      </c>
      <c r="I37" s="94">
        <v>145</v>
      </c>
      <c r="J37" s="94">
        <v>170</v>
      </c>
      <c r="K37" s="94">
        <v>238</v>
      </c>
      <c r="L37" s="94">
        <v>249</v>
      </c>
      <c r="M37" s="94">
        <v>209</v>
      </c>
      <c r="N37" s="81"/>
      <c r="O37" s="81"/>
      <c r="P37" s="94">
        <v>1067.6999999999998</v>
      </c>
      <c r="Q37" s="122">
        <v>589.20000000000005</v>
      </c>
      <c r="R37" s="94">
        <f t="shared" ref="R37" si="10">H37</f>
        <v>107</v>
      </c>
      <c r="S37" s="94">
        <f>SUM($H37:I37)</f>
        <v>252</v>
      </c>
      <c r="T37" s="94">
        <f>SUM($H37:J37)</f>
        <v>422</v>
      </c>
      <c r="U37" s="94">
        <v>597</v>
      </c>
      <c r="V37" s="94">
        <f>K37</f>
        <v>238</v>
      </c>
      <c r="W37" s="94">
        <f>SUM($K37:L37)</f>
        <v>487</v>
      </c>
      <c r="X37" s="94">
        <f>SUM($K37:M37)</f>
        <v>696</v>
      </c>
    </row>
    <row r="38" spans="1:28" s="82" customFormat="1" ht="5.0999999999999996" customHeight="1" outlineLevel="2" x14ac:dyDescent="0.25">
      <c r="H38" s="85"/>
      <c r="I38" s="85"/>
      <c r="J38" s="85"/>
      <c r="K38" s="85"/>
      <c r="L38" s="85"/>
      <c r="M38" s="85"/>
      <c r="P38" s="85"/>
      <c r="Q38" s="118"/>
      <c r="R38" s="85"/>
      <c r="S38" s="85"/>
      <c r="T38" s="85"/>
      <c r="U38" s="85"/>
      <c r="V38" s="85"/>
      <c r="W38" s="85"/>
      <c r="X38" s="85"/>
    </row>
    <row r="39" spans="1:28" outlineLevel="2" x14ac:dyDescent="0.25">
      <c r="B39" s="82"/>
      <c r="C39" s="82"/>
      <c r="D39" s="82" t="s">
        <v>223</v>
      </c>
      <c r="E39" s="85" t="s">
        <v>310</v>
      </c>
      <c r="F39" s="82"/>
      <c r="G39" s="82"/>
      <c r="H39" s="85">
        <v>25</v>
      </c>
      <c r="I39" s="85">
        <v>38</v>
      </c>
      <c r="J39" s="85">
        <v>57</v>
      </c>
      <c r="K39" s="85">
        <v>4</v>
      </c>
      <c r="L39" s="85">
        <v>7</v>
      </c>
      <c r="M39" s="85">
        <v>7</v>
      </c>
      <c r="N39" s="82"/>
      <c r="O39" s="82"/>
      <c r="P39" s="85">
        <v>345.9</v>
      </c>
      <c r="Q39" s="118">
        <v>184.2</v>
      </c>
      <c r="R39" s="85">
        <f t="shared" ref="R39:R44" si="11">H39</f>
        <v>25</v>
      </c>
      <c r="S39" s="85">
        <f>SUM($H39:I39)</f>
        <v>63</v>
      </c>
      <c r="T39" s="85">
        <f>SUM($H39:J39)</f>
        <v>120</v>
      </c>
      <c r="U39" s="85">
        <v>166</v>
      </c>
      <c r="V39" s="85">
        <f t="shared" ref="V39:V44" si="12">K39</f>
        <v>4</v>
      </c>
      <c r="W39" s="85">
        <f>SUM($K39:L39)</f>
        <v>11</v>
      </c>
      <c r="X39" s="85">
        <f>SUM($K39:M39)</f>
        <v>18</v>
      </c>
    </row>
    <row r="40" spans="1:28" s="64" customFormat="1" ht="12" customHeight="1" outlineLevel="3" x14ac:dyDescent="0.25">
      <c r="A40" s="83"/>
      <c r="B40" s="83"/>
      <c r="C40" s="83"/>
      <c r="D40" s="86" t="s">
        <v>266</v>
      </c>
      <c r="E40" s="85" t="s">
        <v>310</v>
      </c>
      <c r="F40" s="83"/>
      <c r="G40" s="83"/>
      <c r="H40" s="87">
        <v>18.888260915631207</v>
      </c>
      <c r="I40" s="87">
        <v>32.827224343775725</v>
      </c>
      <c r="J40" s="87">
        <v>48.516762918862028</v>
      </c>
      <c r="K40" s="87"/>
      <c r="L40" s="87"/>
      <c r="M40" s="87"/>
      <c r="N40" s="83"/>
      <c r="O40" s="83"/>
      <c r="P40" s="87">
        <v>263.22564736846192</v>
      </c>
      <c r="Q40" s="123">
        <v>141.63592261038377</v>
      </c>
      <c r="R40" s="87">
        <f t="shared" si="11"/>
        <v>18.888260915631207</v>
      </c>
      <c r="S40" s="87">
        <f>SUM($H40:I40)</f>
        <v>51.715485259406933</v>
      </c>
      <c r="T40" s="87">
        <f>SUM($H40:J40)</f>
        <v>100.23224817826896</v>
      </c>
      <c r="U40" s="87">
        <v>139.41490807837755</v>
      </c>
      <c r="V40" s="87"/>
      <c r="W40" s="87"/>
      <c r="X40" s="87"/>
      <c r="Y40" s="83"/>
    </row>
    <row r="41" spans="1:28" s="64" customFormat="1" ht="12" customHeight="1" outlineLevel="3" x14ac:dyDescent="0.25">
      <c r="A41" s="83"/>
      <c r="B41" s="83"/>
      <c r="C41" s="83"/>
      <c r="D41" s="86" t="s">
        <v>267</v>
      </c>
      <c r="E41" s="85" t="s">
        <v>310</v>
      </c>
      <c r="F41" s="83"/>
      <c r="G41" s="83"/>
      <c r="H41" s="87">
        <v>3.860387697830447</v>
      </c>
      <c r="I41" s="87">
        <v>0.75834761892475733</v>
      </c>
      <c r="J41" s="87">
        <v>1.3536628181262529</v>
      </c>
      <c r="K41" s="87"/>
      <c r="L41" s="87"/>
      <c r="M41" s="87"/>
      <c r="N41" s="83"/>
      <c r="O41" s="83"/>
      <c r="P41" s="87">
        <v>47.956824099802972</v>
      </c>
      <c r="Q41" s="123">
        <v>24.173982585318655</v>
      </c>
      <c r="R41" s="87">
        <f t="shared" si="11"/>
        <v>3.860387697830447</v>
      </c>
      <c r="S41" s="87">
        <f>SUM($H41:I41)</f>
        <v>4.6187353167552043</v>
      </c>
      <c r="T41" s="87">
        <f>SUM($H41:J41)</f>
        <v>5.9723981348814572</v>
      </c>
      <c r="U41" s="87">
        <v>7.2691974432525148</v>
      </c>
      <c r="V41" s="87"/>
      <c r="W41" s="87"/>
      <c r="X41" s="87"/>
      <c r="Y41" s="83"/>
    </row>
    <row r="42" spans="1:28" s="64" customFormat="1" ht="12" customHeight="1" outlineLevel="3" x14ac:dyDescent="0.25">
      <c r="A42" s="83"/>
      <c r="B42" s="83"/>
      <c r="C42" s="83"/>
      <c r="D42" s="86" t="s">
        <v>290</v>
      </c>
      <c r="E42" s="85" t="s">
        <v>310</v>
      </c>
      <c r="F42" s="83"/>
      <c r="G42" s="83"/>
      <c r="H42" s="87">
        <v>0</v>
      </c>
      <c r="I42" s="87">
        <v>0</v>
      </c>
      <c r="J42" s="87">
        <v>0</v>
      </c>
      <c r="K42" s="87"/>
      <c r="L42" s="87"/>
      <c r="M42" s="87"/>
      <c r="N42" s="83"/>
      <c r="O42" s="83"/>
      <c r="P42" s="87">
        <v>0</v>
      </c>
      <c r="Q42" s="123">
        <v>0</v>
      </c>
      <c r="R42" s="87">
        <f t="shared" si="11"/>
        <v>0</v>
      </c>
      <c r="S42" s="87">
        <f>SUM($H42:I42)</f>
        <v>0</v>
      </c>
      <c r="T42" s="87">
        <f>SUM($H42:J42)</f>
        <v>0</v>
      </c>
      <c r="U42" s="87">
        <v>0</v>
      </c>
      <c r="V42" s="87"/>
      <c r="W42" s="87"/>
      <c r="X42" s="87"/>
      <c r="Y42" s="83"/>
    </row>
    <row r="43" spans="1:28" s="64" customFormat="1" ht="12" customHeight="1" outlineLevel="3" x14ac:dyDescent="0.25">
      <c r="A43" s="83"/>
      <c r="B43" s="83"/>
      <c r="C43" s="83"/>
      <c r="D43" s="86" t="s">
        <v>224</v>
      </c>
      <c r="E43" s="85" t="s">
        <v>310</v>
      </c>
      <c r="F43" s="83"/>
      <c r="G43" s="83"/>
      <c r="H43" s="87">
        <v>2.2513513865383468</v>
      </c>
      <c r="I43" s="87">
        <v>4.8144280372995167</v>
      </c>
      <c r="J43" s="87">
        <v>7.1295742630117269</v>
      </c>
      <c r="K43" s="87"/>
      <c r="L43" s="87"/>
      <c r="M43" s="87"/>
      <c r="N43" s="83"/>
      <c r="O43" s="83"/>
      <c r="P43" s="87">
        <v>34.752528531735123</v>
      </c>
      <c r="Q43" s="123">
        <v>18.500307415907766</v>
      </c>
      <c r="R43" s="87">
        <f t="shared" si="11"/>
        <v>2.2513513865383468</v>
      </c>
      <c r="S43" s="87">
        <f>SUM($H43:I43)</f>
        <v>7.0657794238378635</v>
      </c>
      <c r="T43" s="87">
        <f>SUM($H43:J43)</f>
        <v>14.19535368684959</v>
      </c>
      <c r="U43" s="87">
        <v>19.315894478369923</v>
      </c>
      <c r="V43" s="87"/>
      <c r="W43" s="87"/>
      <c r="X43" s="87"/>
      <c r="Y43" s="83"/>
    </row>
    <row r="44" spans="1:28" s="82" customFormat="1" outlineLevel="2" x14ac:dyDescent="0.25">
      <c r="D44" s="82" t="s">
        <v>225</v>
      </c>
      <c r="E44" s="85" t="s">
        <v>310</v>
      </c>
      <c r="H44" s="85">
        <v>82</v>
      </c>
      <c r="I44" s="85">
        <v>107</v>
      </c>
      <c r="J44" s="85">
        <v>113</v>
      </c>
      <c r="K44" s="85">
        <v>234</v>
      </c>
      <c r="L44" s="85">
        <v>242</v>
      </c>
      <c r="M44" s="85">
        <v>202</v>
      </c>
      <c r="P44" s="85">
        <v>721.8</v>
      </c>
      <c r="Q44" s="118">
        <v>405</v>
      </c>
      <c r="R44" s="85">
        <f t="shared" si="11"/>
        <v>82</v>
      </c>
      <c r="S44" s="85">
        <f>SUM($H44:I44)</f>
        <v>189</v>
      </c>
      <c r="T44" s="85">
        <f>SUM($H44:J44)</f>
        <v>302</v>
      </c>
      <c r="U44" s="85">
        <v>431</v>
      </c>
      <c r="V44" s="85">
        <f t="shared" si="12"/>
        <v>234</v>
      </c>
      <c r="W44" s="85">
        <f>SUM($K44:L44)</f>
        <v>476</v>
      </c>
      <c r="X44" s="85">
        <f>SUM($K44:M44)</f>
        <v>678</v>
      </c>
      <c r="Z44" s="62"/>
      <c r="AA44" s="62"/>
      <c r="AB44" s="62"/>
    </row>
    <row r="45" spans="1:28" s="82" customFormat="1" ht="5.0999999999999996" customHeight="1" outlineLevel="1" x14ac:dyDescent="0.25">
      <c r="H45" s="85"/>
      <c r="I45" s="85"/>
      <c r="J45" s="85"/>
      <c r="K45" s="85"/>
      <c r="L45" s="85"/>
      <c r="M45" s="85"/>
      <c r="P45" s="85"/>
      <c r="Q45" s="118"/>
      <c r="R45" s="85"/>
      <c r="S45" s="85"/>
      <c r="T45" s="85"/>
      <c r="U45" s="85"/>
      <c r="V45" s="85"/>
      <c r="W45" s="85"/>
      <c r="X45" s="85"/>
      <c r="Z45" s="62"/>
      <c r="AA45" s="62"/>
      <c r="AB45" s="62"/>
    </row>
    <row r="46" spans="1:28" s="82" customFormat="1" outlineLevel="1" x14ac:dyDescent="0.25">
      <c r="B46" s="62"/>
      <c r="C46" s="80" t="s">
        <v>226</v>
      </c>
      <c r="D46" s="81"/>
      <c r="E46" s="94" t="s">
        <v>310</v>
      </c>
      <c r="F46" s="81"/>
      <c r="G46" s="81"/>
      <c r="H46" s="94">
        <v>44</v>
      </c>
      <c r="I46" s="94">
        <v>52</v>
      </c>
      <c r="J46" s="94">
        <v>61</v>
      </c>
      <c r="K46" s="94">
        <v>80</v>
      </c>
      <c r="L46" s="94">
        <v>97</v>
      </c>
      <c r="M46" s="94">
        <v>85</v>
      </c>
      <c r="N46" s="80"/>
      <c r="O46" s="80"/>
      <c r="P46" s="94">
        <v>347.5</v>
      </c>
      <c r="Q46" s="122">
        <v>225.89999999999998</v>
      </c>
      <c r="R46" s="94">
        <f t="shared" ref="R46" si="13">H46</f>
        <v>44</v>
      </c>
      <c r="S46" s="94">
        <f>SUM($H46:I46)</f>
        <v>96</v>
      </c>
      <c r="T46" s="94">
        <f>SUM($H46:J46)</f>
        <v>157</v>
      </c>
      <c r="U46" s="94">
        <v>218</v>
      </c>
      <c r="V46" s="94">
        <f>K46</f>
        <v>80</v>
      </c>
      <c r="W46" s="94">
        <f>SUM($K46:L46)</f>
        <v>177</v>
      </c>
      <c r="X46" s="94">
        <f>SUM($K46:M46)</f>
        <v>262</v>
      </c>
      <c r="Z46" s="62"/>
      <c r="AA46" s="62"/>
      <c r="AB46" s="62"/>
    </row>
    <row r="47" spans="1:28" s="82" customFormat="1" ht="5.0999999999999996" customHeight="1" outlineLevel="2" x14ac:dyDescent="0.25">
      <c r="H47" s="85"/>
      <c r="I47" s="85"/>
      <c r="J47" s="85"/>
      <c r="K47" s="85"/>
      <c r="L47" s="85"/>
      <c r="M47" s="85"/>
      <c r="P47" s="85"/>
      <c r="Q47" s="118"/>
      <c r="R47" s="85"/>
      <c r="S47" s="85"/>
      <c r="T47" s="85"/>
      <c r="U47" s="85"/>
      <c r="V47" s="85"/>
      <c r="W47" s="85"/>
      <c r="X47" s="85"/>
    </row>
    <row r="48" spans="1:28" s="82" customFormat="1" outlineLevel="2" x14ac:dyDescent="0.25">
      <c r="D48" s="89" t="s">
        <v>227</v>
      </c>
      <c r="E48" s="85" t="s">
        <v>310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P48" s="85">
        <v>0</v>
      </c>
      <c r="Q48" s="118">
        <v>0</v>
      </c>
      <c r="R48" s="85">
        <f t="shared" ref="R48:R58" si="14">H48</f>
        <v>0</v>
      </c>
      <c r="S48" s="85">
        <f>SUM($H48:I48)</f>
        <v>0</v>
      </c>
      <c r="T48" s="85">
        <f>SUM($H48:J48)</f>
        <v>0</v>
      </c>
      <c r="U48" s="85">
        <v>0</v>
      </c>
      <c r="V48" s="85">
        <f t="shared" ref="V48:V58" si="15">K48</f>
        <v>0</v>
      </c>
      <c r="W48" s="85">
        <f>SUM($K48:L48)</f>
        <v>0</v>
      </c>
      <c r="X48" s="85">
        <f>SUM($K48:M48)</f>
        <v>0</v>
      </c>
    </row>
    <row r="49" spans="2:28" s="82" customFormat="1" outlineLevel="2" x14ac:dyDescent="0.25">
      <c r="D49" s="89" t="s">
        <v>228</v>
      </c>
      <c r="E49" s="85" t="s">
        <v>310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P49" s="85">
        <v>0</v>
      </c>
      <c r="Q49" s="118">
        <v>0</v>
      </c>
      <c r="R49" s="85">
        <f t="shared" si="14"/>
        <v>0</v>
      </c>
      <c r="S49" s="85">
        <f>SUM($H49:I49)</f>
        <v>0</v>
      </c>
      <c r="T49" s="85">
        <f>SUM($H49:J49)</f>
        <v>0</v>
      </c>
      <c r="U49" s="85">
        <v>0</v>
      </c>
      <c r="V49" s="85">
        <f t="shared" si="15"/>
        <v>0</v>
      </c>
      <c r="W49" s="85">
        <f>SUM($K49:L49)</f>
        <v>0</v>
      </c>
      <c r="X49" s="85">
        <f>SUM($K49:M49)</f>
        <v>0</v>
      </c>
    </row>
    <row r="50" spans="2:28" s="82" customFormat="1" outlineLevel="2" x14ac:dyDescent="0.25">
      <c r="D50" s="89" t="s">
        <v>229</v>
      </c>
      <c r="E50" s="85" t="s">
        <v>310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P50" s="85">
        <v>0</v>
      </c>
      <c r="Q50" s="118">
        <v>0</v>
      </c>
      <c r="R50" s="85">
        <f t="shared" si="14"/>
        <v>0</v>
      </c>
      <c r="S50" s="85">
        <f>SUM($H50:I50)</f>
        <v>0</v>
      </c>
      <c r="T50" s="85">
        <f>SUM($H50:J50)</f>
        <v>0</v>
      </c>
      <c r="U50" s="85">
        <v>0</v>
      </c>
      <c r="V50" s="85">
        <f t="shared" si="15"/>
        <v>0</v>
      </c>
      <c r="W50" s="85">
        <f>SUM($K50:L50)</f>
        <v>0</v>
      </c>
      <c r="X50" s="85">
        <f>SUM($K50:M50)</f>
        <v>0</v>
      </c>
    </row>
    <row r="51" spans="2:28" s="82" customFormat="1" outlineLevel="2" x14ac:dyDescent="0.25">
      <c r="D51" s="89" t="s">
        <v>230</v>
      </c>
      <c r="E51" s="85" t="s">
        <v>310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P51" s="85">
        <v>0</v>
      </c>
      <c r="Q51" s="118">
        <v>0</v>
      </c>
      <c r="R51" s="85">
        <f t="shared" si="14"/>
        <v>0</v>
      </c>
      <c r="S51" s="85">
        <f>SUM($H51:I51)</f>
        <v>0</v>
      </c>
      <c r="T51" s="85">
        <f>SUM($H51:J51)</f>
        <v>0</v>
      </c>
      <c r="U51" s="85">
        <v>0</v>
      </c>
      <c r="V51" s="85">
        <f t="shared" si="15"/>
        <v>0</v>
      </c>
      <c r="W51" s="85">
        <f>SUM($K51:L51)</f>
        <v>0</v>
      </c>
      <c r="X51" s="85">
        <f>SUM($K51:M51)</f>
        <v>0</v>
      </c>
    </row>
    <row r="52" spans="2:28" s="82" customFormat="1" outlineLevel="2" x14ac:dyDescent="0.25">
      <c r="D52" s="89" t="s">
        <v>231</v>
      </c>
      <c r="E52" s="85" t="s">
        <v>310</v>
      </c>
      <c r="H52" s="85">
        <v>3.5317226823000003</v>
      </c>
      <c r="I52" s="85">
        <v>4.6583784662999994</v>
      </c>
      <c r="J52" s="85">
        <v>4.2912816394000011</v>
      </c>
      <c r="K52" s="85">
        <v>5.0585667751000001</v>
      </c>
      <c r="L52" s="85">
        <v>5.2758042198999995</v>
      </c>
      <c r="M52" s="85">
        <v>4.9099625146000001</v>
      </c>
      <c r="P52" s="85">
        <v>24.259138109317835</v>
      </c>
      <c r="Q52" s="118">
        <v>17.412793525180117</v>
      </c>
      <c r="R52" s="85">
        <f t="shared" si="14"/>
        <v>3.5317226823000003</v>
      </c>
      <c r="S52" s="85">
        <f>SUM($H52:I52)</f>
        <v>8.1901011486000002</v>
      </c>
      <c r="T52" s="85">
        <f>SUM($H52:J52)</f>
        <v>12.481382788000001</v>
      </c>
      <c r="U52" s="85">
        <v>17.150845606800001</v>
      </c>
      <c r="V52" s="85">
        <f t="shared" si="15"/>
        <v>5.0585667751000001</v>
      </c>
      <c r="W52" s="85">
        <f>SUM($K52:L52)</f>
        <v>10.334370995</v>
      </c>
      <c r="X52" s="85">
        <f>SUM($K52:M52)</f>
        <v>15.244333509600001</v>
      </c>
    </row>
    <row r="53" spans="2:28" s="82" customFormat="1" outlineLevel="2" x14ac:dyDescent="0.25">
      <c r="D53" s="89" t="s">
        <v>232</v>
      </c>
      <c r="E53" s="85" t="s">
        <v>310</v>
      </c>
      <c r="H53" s="85">
        <v>9.9817806954999995</v>
      </c>
      <c r="I53" s="85">
        <v>11.430723307000003</v>
      </c>
      <c r="J53" s="85">
        <v>11.772169815599995</v>
      </c>
      <c r="K53" s="85">
        <v>13.674015455200001</v>
      </c>
      <c r="L53" s="85">
        <v>15.388911129599999</v>
      </c>
      <c r="M53" s="85">
        <v>15.473531038900008</v>
      </c>
      <c r="P53" s="85">
        <v>77.762268005192354</v>
      </c>
      <c r="Q53" s="118">
        <v>47.246784965452221</v>
      </c>
      <c r="R53" s="85">
        <f t="shared" si="14"/>
        <v>9.9817806954999995</v>
      </c>
      <c r="S53" s="85">
        <f>SUM($H53:I53)</f>
        <v>21.4125040025</v>
      </c>
      <c r="T53" s="85">
        <f>SUM($H53:J53)</f>
        <v>33.184673818099995</v>
      </c>
      <c r="U53" s="85">
        <v>44.713034081300002</v>
      </c>
      <c r="V53" s="85">
        <f t="shared" si="15"/>
        <v>13.674015455200001</v>
      </c>
      <c r="W53" s="85">
        <f>SUM($K53:L53)</f>
        <v>29.0629265848</v>
      </c>
      <c r="X53" s="85">
        <f>SUM($K53:M53)</f>
        <v>44.536457623700009</v>
      </c>
    </row>
    <row r="54" spans="2:28" s="82" customFormat="1" outlineLevel="2" x14ac:dyDescent="0.25">
      <c r="D54" s="89" t="s">
        <v>233</v>
      </c>
      <c r="E54" s="85" t="s">
        <v>310</v>
      </c>
      <c r="H54" s="85">
        <v>0.77975959659999994</v>
      </c>
      <c r="I54" s="85">
        <v>0.16515550230000009</v>
      </c>
      <c r="J54" s="85">
        <v>0.11329417289999992</v>
      </c>
      <c r="K54" s="85">
        <v>2.0586088765999997</v>
      </c>
      <c r="L54" s="85">
        <v>1.5313467271000003</v>
      </c>
      <c r="M54" s="85">
        <v>1.4235831426000005</v>
      </c>
      <c r="P54" s="85">
        <v>3.2067692648810904</v>
      </c>
      <c r="Q54" s="118">
        <v>1.7481899803890355</v>
      </c>
      <c r="R54" s="85">
        <f t="shared" si="14"/>
        <v>0.77975959659999994</v>
      </c>
      <c r="S54" s="85">
        <f>SUM($H54:I54)</f>
        <v>0.94491509890000003</v>
      </c>
      <c r="T54" s="85">
        <f>SUM($H54:J54)</f>
        <v>1.0582092718</v>
      </c>
      <c r="U54" s="85">
        <v>2.6238505806999997</v>
      </c>
      <c r="V54" s="85">
        <f t="shared" si="15"/>
        <v>2.0586088765999997</v>
      </c>
      <c r="W54" s="85">
        <f>SUM($K54:L54)</f>
        <v>3.5899556037</v>
      </c>
      <c r="X54" s="85">
        <f>SUM($K54:M54)</f>
        <v>5.0135387463000001</v>
      </c>
    </row>
    <row r="55" spans="2:28" s="82" customFormat="1" outlineLevel="2" x14ac:dyDescent="0.25">
      <c r="D55" s="89" t="s">
        <v>234</v>
      </c>
      <c r="E55" s="85" t="s">
        <v>310</v>
      </c>
      <c r="H55" s="85">
        <v>2.8342594337000002</v>
      </c>
      <c r="I55" s="85">
        <v>2.8137283637000001</v>
      </c>
      <c r="J55" s="85">
        <v>3.0798500052000009</v>
      </c>
      <c r="K55" s="85">
        <v>3.8557347544999998</v>
      </c>
      <c r="L55" s="85">
        <v>3.7923664415999996</v>
      </c>
      <c r="M55" s="85">
        <v>3.6275202089000023</v>
      </c>
      <c r="P55" s="85">
        <v>20.351260460867707</v>
      </c>
      <c r="Q55" s="118">
        <v>13.174799793206446</v>
      </c>
      <c r="R55" s="85">
        <f t="shared" si="14"/>
        <v>2.8342594337000002</v>
      </c>
      <c r="S55" s="85">
        <f>SUM($H55:I55)</f>
        <v>5.6479877974000008</v>
      </c>
      <c r="T55" s="85">
        <f>SUM($H55:J55)</f>
        <v>8.7278378026000016</v>
      </c>
      <c r="U55" s="85">
        <v>11.977959011099999</v>
      </c>
      <c r="V55" s="85">
        <f t="shared" si="15"/>
        <v>3.8557347544999998</v>
      </c>
      <c r="W55" s="85">
        <f>SUM($K55:L55)</f>
        <v>7.6481011960999989</v>
      </c>
      <c r="X55" s="85">
        <f>SUM($K55:M55)</f>
        <v>11.275621405000001</v>
      </c>
    </row>
    <row r="56" spans="2:28" s="82" customFormat="1" outlineLevel="2" x14ac:dyDescent="0.25">
      <c r="D56" s="89" t="s">
        <v>235</v>
      </c>
      <c r="E56" s="85" t="s">
        <v>310</v>
      </c>
      <c r="H56" s="85">
        <v>13.127349006799999</v>
      </c>
      <c r="I56" s="85">
        <v>15.5515958761</v>
      </c>
      <c r="J56" s="85">
        <v>14.7371000819</v>
      </c>
      <c r="K56" s="85">
        <v>18.8740488294</v>
      </c>
      <c r="L56" s="85">
        <v>19.282397300100001</v>
      </c>
      <c r="M56" s="85">
        <v>18.891792038400002</v>
      </c>
      <c r="P56" s="85">
        <v>86.315966909122508</v>
      </c>
      <c r="Q56" s="118">
        <v>58.914673489498242</v>
      </c>
      <c r="R56" s="85">
        <f t="shared" si="14"/>
        <v>13.127349006799999</v>
      </c>
      <c r="S56" s="85">
        <f>SUM($H56:I56)</f>
        <v>28.678944882899998</v>
      </c>
      <c r="T56" s="85">
        <f>SUM($H56:J56)</f>
        <v>43.416044964799994</v>
      </c>
      <c r="U56" s="85">
        <v>60.958840485799996</v>
      </c>
      <c r="V56" s="85">
        <f t="shared" si="15"/>
        <v>18.8740488294</v>
      </c>
      <c r="W56" s="85">
        <f>SUM($K56:L56)</f>
        <v>38.156446129499997</v>
      </c>
      <c r="X56" s="85">
        <f>SUM($K56:M56)</f>
        <v>57.048238167899996</v>
      </c>
    </row>
    <row r="57" spans="2:28" s="82" customFormat="1" outlineLevel="2" x14ac:dyDescent="0.25">
      <c r="D57" s="89" t="s">
        <v>236</v>
      </c>
      <c r="E57" s="85" t="s">
        <v>310</v>
      </c>
      <c r="H57" s="85">
        <v>5.912225134899999</v>
      </c>
      <c r="I57" s="85">
        <v>8.7239204487999995</v>
      </c>
      <c r="J57" s="85">
        <v>17.564421528200008</v>
      </c>
      <c r="K57" s="85">
        <v>14.161411439099998</v>
      </c>
      <c r="L57" s="85">
        <v>15.03227099539999</v>
      </c>
      <c r="M57" s="85">
        <v>18.489017128099999</v>
      </c>
      <c r="P57" s="85">
        <v>71.983509179016792</v>
      </c>
      <c r="Q57" s="118">
        <v>48.553121685640711</v>
      </c>
      <c r="R57" s="85">
        <f t="shared" si="14"/>
        <v>5.912225134899999</v>
      </c>
      <c r="S57" s="85">
        <f>SUM($H57:I57)</f>
        <v>14.636145583699999</v>
      </c>
      <c r="T57" s="85">
        <f>SUM($H57:J57)</f>
        <v>32.200567111900007</v>
      </c>
      <c r="U57" s="85">
        <v>43.921440132400008</v>
      </c>
      <c r="V57" s="85">
        <f t="shared" si="15"/>
        <v>14.161411439099998</v>
      </c>
      <c r="W57" s="85">
        <f>SUM($K57:L57)</f>
        <v>29.193682434499991</v>
      </c>
      <c r="X57" s="85">
        <f>SUM($K57:M57)</f>
        <v>47.682699562599993</v>
      </c>
    </row>
    <row r="58" spans="2:28" s="82" customFormat="1" outlineLevel="2" x14ac:dyDescent="0.25">
      <c r="D58" s="89" t="s">
        <v>237</v>
      </c>
      <c r="E58" s="85" t="s">
        <v>310</v>
      </c>
      <c r="H58" s="85">
        <v>7.7498895064999997</v>
      </c>
      <c r="I58" s="85">
        <v>8.8280318991999991</v>
      </c>
      <c r="J58" s="85">
        <v>9.1274376880000023</v>
      </c>
      <c r="K58" s="85">
        <v>22.329461342699997</v>
      </c>
      <c r="L58" s="85">
        <v>36.955188782099995</v>
      </c>
      <c r="M58" s="85">
        <v>21.744843581500014</v>
      </c>
      <c r="P58" s="85">
        <v>63.621088071601697</v>
      </c>
      <c r="Q58" s="118">
        <v>38.799876710806878</v>
      </c>
      <c r="R58" s="85">
        <f t="shared" si="14"/>
        <v>7.7498895064999997</v>
      </c>
      <c r="S58" s="85">
        <f>SUM($H58:I58)</f>
        <v>16.5779214057</v>
      </c>
      <c r="T58" s="85">
        <f>SUM($H58:J58)</f>
        <v>25.705359093700004</v>
      </c>
      <c r="U58" s="85">
        <v>36.654030101900005</v>
      </c>
      <c r="V58" s="85">
        <f t="shared" si="15"/>
        <v>22.329461342699997</v>
      </c>
      <c r="W58" s="85">
        <f>SUM($K58:L58)</f>
        <v>59.284650124799995</v>
      </c>
      <c r="X58" s="85">
        <f>SUM($K58:M58)</f>
        <v>81.029493706300002</v>
      </c>
    </row>
    <row r="59" spans="2:28" s="82" customFormat="1" ht="5.0999999999999996" customHeight="1" outlineLevel="1" x14ac:dyDescent="0.25">
      <c r="H59" s="85"/>
      <c r="I59" s="85"/>
      <c r="J59" s="85"/>
      <c r="K59" s="85"/>
      <c r="L59" s="85"/>
      <c r="M59" s="85"/>
      <c r="P59" s="85"/>
      <c r="Q59" s="118"/>
      <c r="R59" s="85"/>
      <c r="S59" s="85"/>
      <c r="T59" s="85"/>
      <c r="U59" s="85"/>
      <c r="V59" s="85"/>
      <c r="W59" s="85"/>
      <c r="X59" s="85"/>
    </row>
    <row r="60" spans="2:28" s="82" customFormat="1" outlineLevel="1" x14ac:dyDescent="0.25">
      <c r="B60" s="62"/>
      <c r="C60" s="80" t="s">
        <v>238</v>
      </c>
      <c r="D60" s="81"/>
      <c r="E60" s="94" t="s">
        <v>310</v>
      </c>
      <c r="F60" s="81"/>
      <c r="G60" s="81"/>
      <c r="H60" s="94">
        <v>63</v>
      </c>
      <c r="I60" s="94">
        <v>93</v>
      </c>
      <c r="J60" s="94">
        <v>109</v>
      </c>
      <c r="K60" s="94">
        <v>158</v>
      </c>
      <c r="L60" s="94">
        <v>152</v>
      </c>
      <c r="M60" s="94">
        <v>124</v>
      </c>
      <c r="N60" s="81"/>
      <c r="O60" s="81"/>
      <c r="P60" s="94">
        <v>720.19999999999993</v>
      </c>
      <c r="Q60" s="122">
        <v>363.3</v>
      </c>
      <c r="R60" s="94">
        <f t="shared" ref="R60" si="16">H60</f>
        <v>63</v>
      </c>
      <c r="S60" s="94">
        <f>SUM($H60:I60)</f>
        <v>156</v>
      </c>
      <c r="T60" s="94">
        <f>SUM($H60:J60)</f>
        <v>265</v>
      </c>
      <c r="U60" s="94">
        <v>379</v>
      </c>
      <c r="V60" s="94">
        <f>K60</f>
        <v>158</v>
      </c>
      <c r="W60" s="94">
        <f>SUM($K60:L60)</f>
        <v>310</v>
      </c>
      <c r="X60" s="94">
        <f>SUM($K60:M60)</f>
        <v>434</v>
      </c>
      <c r="Z60" s="62"/>
      <c r="AA60" s="62"/>
      <c r="AB60" s="62"/>
    </row>
    <row r="61" spans="2:28" s="82" customFormat="1" ht="5.0999999999999996" customHeight="1" outlineLevel="1" x14ac:dyDescent="0.25">
      <c r="H61" s="85"/>
      <c r="I61" s="85"/>
      <c r="J61" s="85"/>
      <c r="K61" s="85"/>
      <c r="L61" s="85"/>
      <c r="M61" s="85"/>
      <c r="P61" s="85"/>
      <c r="Q61" s="118"/>
      <c r="R61" s="85"/>
      <c r="S61" s="85"/>
      <c r="T61" s="85"/>
      <c r="U61" s="85"/>
      <c r="V61" s="85"/>
      <c r="W61" s="85"/>
      <c r="X61" s="85"/>
    </row>
    <row r="62" spans="2:28" s="82" customFormat="1" outlineLevel="1" x14ac:dyDescent="0.25">
      <c r="B62" s="62"/>
      <c r="C62" s="80" t="s">
        <v>239</v>
      </c>
      <c r="D62" s="81"/>
      <c r="E62" s="94" t="s">
        <v>310</v>
      </c>
      <c r="F62" s="81"/>
      <c r="G62" s="81"/>
      <c r="H62" s="94">
        <v>48</v>
      </c>
      <c r="I62" s="94">
        <v>64</v>
      </c>
      <c r="J62" s="94">
        <v>80</v>
      </c>
      <c r="K62" s="94">
        <v>140</v>
      </c>
      <c r="L62" s="94">
        <v>140</v>
      </c>
      <c r="M62" s="94">
        <v>107</v>
      </c>
      <c r="N62" s="80"/>
      <c r="O62" s="80"/>
      <c r="P62" s="94">
        <v>576.29999999999995</v>
      </c>
      <c r="Q62" s="122">
        <v>256.8</v>
      </c>
      <c r="R62" s="94">
        <f t="shared" ref="R62" si="17">H62</f>
        <v>48</v>
      </c>
      <c r="S62" s="94">
        <f>SUM($H62:I62)</f>
        <v>112</v>
      </c>
      <c r="T62" s="94">
        <f>SUM($H62:J62)</f>
        <v>192</v>
      </c>
      <c r="U62" s="94">
        <v>275.39999999999998</v>
      </c>
      <c r="V62" s="94">
        <f>K62</f>
        <v>140</v>
      </c>
      <c r="W62" s="94">
        <f>SUM($K62:L62)</f>
        <v>280</v>
      </c>
      <c r="X62" s="94">
        <f>SUM($K62:M62)</f>
        <v>387</v>
      </c>
      <c r="Z62" s="62"/>
      <c r="AA62" s="62"/>
      <c r="AB62" s="62"/>
    </row>
    <row r="63" spans="2:28" s="82" customFormat="1" ht="5.0999999999999996" customHeight="1" outlineLevel="1" x14ac:dyDescent="0.25">
      <c r="H63" s="85"/>
      <c r="I63" s="85"/>
      <c r="J63" s="85"/>
      <c r="K63" s="85"/>
      <c r="L63" s="85"/>
      <c r="M63" s="85"/>
      <c r="P63" s="85"/>
      <c r="Q63" s="118"/>
      <c r="R63" s="85"/>
      <c r="S63" s="85"/>
      <c r="T63" s="85"/>
      <c r="U63" s="85"/>
      <c r="V63" s="85"/>
      <c r="W63" s="85"/>
      <c r="X63" s="85"/>
    </row>
    <row r="64" spans="2:28" s="82" customFormat="1" outlineLevel="1" x14ac:dyDescent="0.25">
      <c r="B64" s="62"/>
      <c r="C64" s="80" t="s">
        <v>27</v>
      </c>
      <c r="D64" s="81"/>
      <c r="E64" s="94" t="s">
        <v>310</v>
      </c>
      <c r="F64" s="81"/>
      <c r="G64" s="81"/>
      <c r="H64" s="94">
        <v>57</v>
      </c>
      <c r="I64" s="94">
        <v>75</v>
      </c>
      <c r="J64" s="94">
        <v>90</v>
      </c>
      <c r="K64" s="94">
        <v>168</v>
      </c>
      <c r="L64" s="94">
        <v>175</v>
      </c>
      <c r="M64" s="94">
        <v>133</v>
      </c>
      <c r="N64" s="80"/>
      <c r="O64" s="80"/>
      <c r="P64" s="94">
        <v>639.89999999999986</v>
      </c>
      <c r="Q64" s="122">
        <v>297.39999999999998</v>
      </c>
      <c r="R64" s="94">
        <f t="shared" ref="R64" si="18">H64</f>
        <v>57</v>
      </c>
      <c r="S64" s="94">
        <f>SUM($H64:I64)</f>
        <v>132</v>
      </c>
      <c r="T64" s="94">
        <f>SUM($H64:J64)</f>
        <v>222</v>
      </c>
      <c r="U64" s="94">
        <v>318.2</v>
      </c>
      <c r="V64" s="94">
        <f>K64</f>
        <v>168</v>
      </c>
      <c r="W64" s="94">
        <f>SUM($K64:L64)</f>
        <v>343</v>
      </c>
      <c r="X64" s="94">
        <f>SUM($K64:M64)</f>
        <v>476</v>
      </c>
      <c r="Z64" s="62"/>
      <c r="AA64" s="62"/>
      <c r="AB64" s="62"/>
    </row>
    <row r="65" spans="2:28" s="82" customFormat="1" ht="5.0999999999999996" customHeight="1" outlineLevel="1" x14ac:dyDescent="0.25">
      <c r="H65" s="85"/>
      <c r="I65" s="85"/>
      <c r="J65" s="85"/>
      <c r="K65" s="85"/>
      <c r="L65" s="85"/>
      <c r="M65" s="85"/>
      <c r="P65" s="85"/>
      <c r="Q65" s="118"/>
      <c r="R65" s="85"/>
      <c r="S65" s="85"/>
      <c r="T65" s="85"/>
      <c r="U65" s="85"/>
      <c r="V65" s="85"/>
      <c r="W65" s="85"/>
      <c r="X65" s="85"/>
    </row>
    <row r="66" spans="2:28" s="82" customFormat="1" outlineLevel="1" x14ac:dyDescent="0.25">
      <c r="B66" s="62"/>
      <c r="C66" s="80" t="s">
        <v>240</v>
      </c>
      <c r="D66" s="81"/>
      <c r="E66" s="94" t="s">
        <v>310</v>
      </c>
      <c r="F66" s="81"/>
      <c r="G66" s="81"/>
      <c r="H66" s="94">
        <v>34</v>
      </c>
      <c r="I66" s="94">
        <v>47</v>
      </c>
      <c r="J66" s="94">
        <v>59</v>
      </c>
      <c r="K66" s="94">
        <v>102</v>
      </c>
      <c r="L66" s="94">
        <v>112</v>
      </c>
      <c r="M66" s="94">
        <v>82</v>
      </c>
      <c r="N66" s="80"/>
      <c r="O66" s="80"/>
      <c r="P66" s="94">
        <v>763</v>
      </c>
      <c r="Q66" s="122">
        <v>278.39999999999998</v>
      </c>
      <c r="R66" s="94">
        <f t="shared" ref="R66" si="19">H66</f>
        <v>34</v>
      </c>
      <c r="S66" s="94">
        <f>SUM($H66:I66)</f>
        <v>81</v>
      </c>
      <c r="T66" s="94">
        <f>SUM($H66:J66)</f>
        <v>140</v>
      </c>
      <c r="U66" s="94">
        <v>190.4</v>
      </c>
      <c r="V66" s="94">
        <f>K66</f>
        <v>102</v>
      </c>
      <c r="W66" s="94">
        <f>SUM($K66:L66)</f>
        <v>214</v>
      </c>
      <c r="X66" s="94">
        <f>SUM($K66:M66)</f>
        <v>296</v>
      </c>
      <c r="Z66" s="62"/>
      <c r="AA66" s="62"/>
      <c r="AB66" s="62"/>
    </row>
    <row r="67" spans="2:28" s="82" customFormat="1" ht="5.0999999999999996" customHeight="1" outlineLevel="1" x14ac:dyDescent="0.25">
      <c r="H67" s="85"/>
      <c r="I67" s="85"/>
      <c r="J67" s="85"/>
      <c r="K67" s="85"/>
      <c r="L67" s="85"/>
      <c r="M67" s="85"/>
      <c r="P67" s="85"/>
      <c r="Q67" s="118"/>
      <c r="R67" s="85"/>
      <c r="S67" s="85"/>
      <c r="T67" s="85"/>
      <c r="U67" s="85"/>
      <c r="V67" s="85"/>
      <c r="W67" s="85"/>
      <c r="X67" s="85"/>
    </row>
    <row r="68" spans="2:28" s="82" customFormat="1" outlineLevel="1" x14ac:dyDescent="0.25">
      <c r="C68" s="90" t="s">
        <v>241</v>
      </c>
      <c r="D68" s="90"/>
      <c r="E68" s="85" t="s">
        <v>310</v>
      </c>
      <c r="F68" s="90"/>
      <c r="G68" s="90"/>
      <c r="H68" s="91">
        <v>-9</v>
      </c>
      <c r="I68" s="91">
        <v>-11</v>
      </c>
      <c r="J68" s="91">
        <v>-10</v>
      </c>
      <c r="K68" s="91">
        <v>-28</v>
      </c>
      <c r="L68" s="91">
        <v>-35</v>
      </c>
      <c r="M68" s="91">
        <v>-26</v>
      </c>
      <c r="N68" s="90"/>
      <c r="O68" s="90"/>
      <c r="P68" s="91">
        <v>-63.6</v>
      </c>
      <c r="Q68" s="124">
        <v>-40.6</v>
      </c>
      <c r="R68" s="91">
        <f t="shared" ref="R68" si="20">H68</f>
        <v>-9</v>
      </c>
      <c r="S68" s="91">
        <f>SUM($H68:I68)</f>
        <v>-20</v>
      </c>
      <c r="T68" s="91">
        <f>SUM($H68:J68)</f>
        <v>-30</v>
      </c>
      <c r="U68" s="91">
        <v>-42.8</v>
      </c>
      <c r="V68" s="91">
        <f>K68</f>
        <v>-28</v>
      </c>
      <c r="W68" s="91">
        <f>SUM($K68:L68)</f>
        <v>-63</v>
      </c>
      <c r="X68" s="91">
        <f>SUM($K68:M68)</f>
        <v>-89</v>
      </c>
    </row>
    <row r="69" spans="2:28" s="82" customFormat="1" ht="5.0999999999999996" customHeight="1" x14ac:dyDescent="0.25">
      <c r="H69" s="85"/>
      <c r="I69" s="85"/>
      <c r="J69" s="85"/>
      <c r="K69" s="85"/>
      <c r="L69" s="85"/>
      <c r="M69" s="85"/>
      <c r="P69" s="85"/>
      <c r="Q69" s="118"/>
      <c r="R69" s="85"/>
      <c r="S69" s="85"/>
      <c r="T69" s="85"/>
      <c r="U69" s="85"/>
      <c r="V69" s="85"/>
      <c r="W69" s="85"/>
      <c r="X69" s="85"/>
    </row>
    <row r="70" spans="2:28" s="82" customFormat="1" ht="12" customHeight="1" x14ac:dyDescent="0.25">
      <c r="B70" s="112" t="s">
        <v>248</v>
      </c>
      <c r="C70" s="75"/>
      <c r="D70" s="75"/>
      <c r="E70" s="75"/>
      <c r="F70" s="75"/>
      <c r="G70" s="75"/>
      <c r="H70" s="76"/>
      <c r="I70" s="76"/>
      <c r="J70" s="76"/>
      <c r="K70" s="76"/>
      <c r="L70" s="76"/>
      <c r="M70" s="76"/>
      <c r="N70" s="75"/>
      <c r="O70" s="75"/>
      <c r="P70" s="76"/>
      <c r="Q70" s="125"/>
      <c r="R70" s="76"/>
      <c r="S70" s="76"/>
      <c r="T70" s="76"/>
      <c r="U70" s="76"/>
      <c r="V70" s="76"/>
      <c r="W70" s="76"/>
      <c r="X70" s="76"/>
      <c r="Z70" s="62"/>
      <c r="AA70" s="62"/>
      <c r="AB70" s="62"/>
    </row>
    <row r="71" spans="2:28" s="82" customFormat="1" ht="5.0999999999999996" customHeight="1" outlineLevel="1" x14ac:dyDescent="0.25">
      <c r="H71" s="85"/>
      <c r="I71" s="85"/>
      <c r="J71" s="85"/>
      <c r="K71" s="85"/>
      <c r="L71" s="85"/>
      <c r="M71" s="85"/>
      <c r="P71" s="85"/>
      <c r="Q71" s="118"/>
      <c r="R71" s="85"/>
      <c r="S71" s="85"/>
      <c r="T71" s="85"/>
      <c r="U71" s="85"/>
      <c r="V71" s="85"/>
      <c r="W71" s="85"/>
      <c r="X71" s="85"/>
    </row>
    <row r="72" spans="2:28" s="82" customFormat="1" outlineLevel="1" x14ac:dyDescent="0.25">
      <c r="C72" s="92" t="s">
        <v>243</v>
      </c>
      <c r="D72" s="92"/>
      <c r="E72" s="93" t="s">
        <v>309</v>
      </c>
      <c r="F72" s="92"/>
      <c r="G72" s="92"/>
      <c r="H72" s="93">
        <f t="shared" ref="H72:L72" si="21">H37/H9*1000</f>
        <v>24.868415230327628</v>
      </c>
      <c r="I72" s="93">
        <f t="shared" si="21"/>
        <v>36.351968607879954</v>
      </c>
      <c r="J72" s="93">
        <f t="shared" si="21"/>
        <v>36.668246871104849</v>
      </c>
      <c r="K72" s="93">
        <f t="shared" si="21"/>
        <v>57.663172228357972</v>
      </c>
      <c r="L72" s="93">
        <f t="shared" si="21"/>
        <v>56.693274725450067</v>
      </c>
      <c r="M72" s="93">
        <f>M37/M9*1000</f>
        <v>47.641394352920543</v>
      </c>
      <c r="N72" s="92"/>
      <c r="O72" s="92"/>
      <c r="P72" s="93">
        <f t="shared" ref="P72:X72" si="22">P37/P9*1000</f>
        <v>65.869207223436234</v>
      </c>
      <c r="Q72" s="93">
        <f t="shared" si="22"/>
        <v>34.629349900971363</v>
      </c>
      <c r="R72" s="93">
        <f t="shared" si="22"/>
        <v>24.868415230327628</v>
      </c>
      <c r="S72" s="93">
        <f t="shared" si="22"/>
        <v>30.392840624447338</v>
      </c>
      <c r="T72" s="93">
        <f t="shared" si="22"/>
        <v>32.643361490367333</v>
      </c>
      <c r="U72" s="93">
        <f t="shared" si="22"/>
        <v>35.040979668849296</v>
      </c>
      <c r="V72" s="93">
        <f t="shared" si="22"/>
        <v>57.663172228357972</v>
      </c>
      <c r="W72" s="93">
        <f t="shared" si="22"/>
        <v>57.163159672781077</v>
      </c>
      <c r="X72" s="93">
        <f t="shared" si="22"/>
        <v>53.926673981411923</v>
      </c>
    </row>
    <row r="73" spans="2:28" s="82" customFormat="1" ht="5.0999999999999996" customHeight="1" outlineLevel="1" x14ac:dyDescent="0.25">
      <c r="H73" s="85"/>
      <c r="I73" s="85"/>
      <c r="J73" s="85"/>
      <c r="K73" s="85"/>
      <c r="L73" s="85"/>
      <c r="M73" s="85"/>
      <c r="P73" s="85"/>
      <c r="Q73" s="118"/>
      <c r="R73" s="85"/>
      <c r="S73" s="85"/>
      <c r="T73" s="85"/>
      <c r="U73" s="85"/>
      <c r="V73" s="85"/>
      <c r="W73" s="85"/>
      <c r="X73" s="85"/>
    </row>
    <row r="74" spans="2:28" s="82" customFormat="1" outlineLevel="1" x14ac:dyDescent="0.25">
      <c r="C74" s="92" t="s">
        <v>244</v>
      </c>
      <c r="D74" s="92"/>
      <c r="E74" s="93" t="s">
        <v>309</v>
      </c>
      <c r="F74" s="92"/>
      <c r="G74" s="92"/>
      <c r="H74" s="93">
        <f t="shared" ref="H74:L74" si="23">H64/H9*1000</f>
        <v>13.247660449800698</v>
      </c>
      <c r="I74" s="93">
        <f t="shared" si="23"/>
        <v>18.802742383386185</v>
      </c>
      <c r="J74" s="93">
        <f t="shared" si="23"/>
        <v>19.412601284702568</v>
      </c>
      <c r="K74" s="93">
        <f t="shared" si="23"/>
        <v>40.703415690605624</v>
      </c>
      <c r="L74" s="93">
        <f t="shared" si="23"/>
        <v>39.844670991782174</v>
      </c>
      <c r="M74" s="93">
        <f>M64/M9*1000</f>
        <v>30.317250951858529</v>
      </c>
      <c r="N74" s="92"/>
      <c r="O74" s="92"/>
      <c r="P74" s="93">
        <f t="shared" ref="P74:X74" si="24">P64/P9*1000</f>
        <v>39.47710564978631</v>
      </c>
      <c r="Q74" s="93">
        <f t="shared" si="24"/>
        <v>17.47924076807346</v>
      </c>
      <c r="R74" s="93">
        <f t="shared" si="24"/>
        <v>13.247660449800698</v>
      </c>
      <c r="S74" s="93">
        <f t="shared" si="24"/>
        <v>15.92005937471051</v>
      </c>
      <c r="T74" s="93">
        <f t="shared" si="24"/>
        <v>17.172574054174284</v>
      </c>
      <c r="U74" s="93">
        <f t="shared" si="24"/>
        <v>18.676783468388351</v>
      </c>
      <c r="V74" s="93">
        <f t="shared" si="24"/>
        <v>40.703415690605624</v>
      </c>
      <c r="W74" s="93">
        <f t="shared" si="24"/>
        <v>40.260705888632259</v>
      </c>
      <c r="X74" s="93">
        <f t="shared" si="24"/>
        <v>36.880886228666775</v>
      </c>
    </row>
    <row r="75" spans="2:28" s="82" customFormat="1" ht="5.0999999999999996" customHeight="1" outlineLevel="1" x14ac:dyDescent="0.25">
      <c r="H75" s="85"/>
      <c r="I75" s="85"/>
      <c r="J75" s="85"/>
      <c r="K75" s="85"/>
      <c r="L75" s="85"/>
      <c r="M75" s="85"/>
      <c r="P75" s="85"/>
      <c r="Q75" s="118"/>
      <c r="R75" s="85"/>
      <c r="S75" s="85"/>
      <c r="T75" s="85"/>
      <c r="U75" s="85"/>
      <c r="V75" s="85"/>
      <c r="W75" s="85"/>
      <c r="X75" s="85"/>
    </row>
    <row r="76" spans="2:28" s="82" customFormat="1" outlineLevel="1" x14ac:dyDescent="0.25">
      <c r="C76" s="92" t="s">
        <v>242</v>
      </c>
      <c r="D76" s="92"/>
      <c r="E76" s="93" t="s">
        <v>310</v>
      </c>
      <c r="F76" s="92"/>
      <c r="G76" s="92"/>
      <c r="H76" s="93" t="s">
        <v>184</v>
      </c>
      <c r="I76" s="93" t="s">
        <v>184</v>
      </c>
      <c r="J76" s="93" t="s">
        <v>184</v>
      </c>
      <c r="K76" s="93" t="s">
        <v>184</v>
      </c>
      <c r="L76" s="93" t="s">
        <v>184</v>
      </c>
      <c r="M76" s="93" t="s">
        <v>184</v>
      </c>
      <c r="N76" s="92"/>
      <c r="O76" s="92"/>
      <c r="P76" s="93">
        <v>195</v>
      </c>
      <c r="Q76" s="126">
        <v>301.5</v>
      </c>
      <c r="R76" s="93" t="s">
        <v>184</v>
      </c>
      <c r="S76" s="93" t="s">
        <v>184</v>
      </c>
      <c r="T76" s="93" t="s">
        <v>184</v>
      </c>
      <c r="U76" s="93" t="s">
        <v>184</v>
      </c>
      <c r="V76" s="93" t="s">
        <v>184</v>
      </c>
      <c r="W76" s="93" t="s">
        <v>184</v>
      </c>
      <c r="X76" s="93" t="s">
        <v>184</v>
      </c>
    </row>
    <row r="77" spans="2:28" s="82" customFormat="1" ht="5.0999999999999996" customHeight="1" outlineLevel="1" x14ac:dyDescent="0.25">
      <c r="H77" s="85"/>
      <c r="I77" s="85"/>
      <c r="J77" s="85"/>
      <c r="K77" s="85"/>
      <c r="L77" s="85"/>
      <c r="M77" s="85"/>
      <c r="P77" s="85"/>
      <c r="Q77" s="118"/>
      <c r="R77" s="85"/>
      <c r="S77" s="85"/>
      <c r="T77" s="85"/>
      <c r="U77" s="85"/>
      <c r="V77" s="85"/>
      <c r="W77" s="85"/>
      <c r="X77" s="85"/>
    </row>
    <row r="78" spans="2:28" s="82" customFormat="1" outlineLevel="1" x14ac:dyDescent="0.25">
      <c r="C78" s="92" t="s">
        <v>295</v>
      </c>
      <c r="D78" s="92"/>
      <c r="E78" s="93" t="s">
        <v>374</v>
      </c>
      <c r="F78" s="92"/>
      <c r="G78" s="92"/>
      <c r="H78" s="107">
        <f t="shared" ref="H78:L78" si="25">H64/H37</f>
        <v>0.53271028037383172</v>
      </c>
      <c r="I78" s="107">
        <f t="shared" si="25"/>
        <v>0.51724137931034486</v>
      </c>
      <c r="J78" s="107">
        <f t="shared" si="25"/>
        <v>0.52941176470588236</v>
      </c>
      <c r="K78" s="107">
        <f t="shared" si="25"/>
        <v>0.70588235294117652</v>
      </c>
      <c r="L78" s="107">
        <f t="shared" si="25"/>
        <v>0.70281124497991965</v>
      </c>
      <c r="M78" s="107">
        <f>M64/M37</f>
        <v>0.63636363636363635</v>
      </c>
      <c r="N78" s="92"/>
      <c r="O78" s="92"/>
      <c r="P78" s="107">
        <f t="shared" ref="P78:X78" si="26">P64/P37</f>
        <v>0.59932565327339138</v>
      </c>
      <c r="Q78" s="107">
        <f t="shared" si="26"/>
        <v>0.50475220638153417</v>
      </c>
      <c r="R78" s="107">
        <f t="shared" si="26"/>
        <v>0.53271028037383172</v>
      </c>
      <c r="S78" s="107">
        <f t="shared" si="26"/>
        <v>0.52380952380952384</v>
      </c>
      <c r="T78" s="107">
        <f t="shared" si="26"/>
        <v>0.52606635071090047</v>
      </c>
      <c r="U78" s="107">
        <f t="shared" si="26"/>
        <v>0.53299832495812394</v>
      </c>
      <c r="V78" s="107">
        <f t="shared" si="26"/>
        <v>0.70588235294117652</v>
      </c>
      <c r="W78" s="107">
        <f t="shared" si="26"/>
        <v>0.70431211498973301</v>
      </c>
      <c r="X78" s="107">
        <f t="shared" si="26"/>
        <v>0.68390804597701149</v>
      </c>
    </row>
    <row r="79" spans="2:28" s="82" customFormat="1" ht="5.0999999999999996" customHeight="1" outlineLevel="1" x14ac:dyDescent="0.25">
      <c r="H79" s="85"/>
      <c r="I79" s="85"/>
      <c r="J79" s="85"/>
      <c r="K79" s="85"/>
      <c r="L79" s="85"/>
      <c r="M79" s="85"/>
      <c r="P79" s="85"/>
      <c r="Q79" s="118"/>
      <c r="R79" s="85"/>
      <c r="S79" s="85"/>
      <c r="T79" s="85"/>
      <c r="U79" s="85"/>
      <c r="V79" s="85"/>
      <c r="W79" s="85"/>
      <c r="X79" s="85"/>
    </row>
    <row r="80" spans="2:28" s="82" customFormat="1" outlineLevel="1" x14ac:dyDescent="0.25">
      <c r="C80" s="92" t="s">
        <v>296</v>
      </c>
      <c r="D80" s="92"/>
      <c r="E80" s="93" t="s">
        <v>309</v>
      </c>
      <c r="F80" s="92"/>
      <c r="G80" s="92"/>
      <c r="H80" s="93">
        <v>8.1248727101418812</v>
      </c>
      <c r="I80" s="93">
        <v>10.256300149890047</v>
      </c>
      <c r="J80" s="93">
        <v>10.566433857814388</v>
      </c>
      <c r="K80" s="93">
        <v>11.897305752565048</v>
      </c>
      <c r="L80" s="93">
        <v>11.313537403588374</v>
      </c>
      <c r="M80" s="93">
        <v>12.729984411902734</v>
      </c>
      <c r="N80" s="92"/>
      <c r="O80" s="92"/>
      <c r="P80" s="93">
        <v>17.208414407703842</v>
      </c>
      <c r="Q80" s="126">
        <v>11.233296719494524</v>
      </c>
      <c r="R80" s="93">
        <v>74.628299999999996</v>
      </c>
      <c r="S80" s="93">
        <v>9.1241114421716762</v>
      </c>
      <c r="T80" s="93">
        <v>9.5786513332223873</v>
      </c>
      <c r="U80" s="93">
        <v>9.8471246423477208</v>
      </c>
      <c r="V80" s="93">
        <v>11.897305752565048</v>
      </c>
      <c r="W80" s="93">
        <v>12.069909707108591</v>
      </c>
      <c r="X80" s="93">
        <v>12.046794413784406</v>
      </c>
    </row>
    <row r="81" spans="2:28" s="82" customFormat="1" x14ac:dyDescent="0.25">
      <c r="C81" s="84"/>
      <c r="H81" s="85"/>
      <c r="I81" s="85"/>
      <c r="J81" s="85"/>
      <c r="K81" s="85"/>
      <c r="L81" s="85"/>
      <c r="M81" s="85"/>
      <c r="P81" s="85"/>
      <c r="Q81" s="85"/>
      <c r="R81" s="85"/>
      <c r="S81" s="85"/>
      <c r="T81" s="85"/>
      <c r="U81" s="85"/>
      <c r="V81" s="85"/>
      <c r="W81" s="85"/>
      <c r="X81" s="85"/>
    </row>
    <row r="82" spans="2:28" s="82" customFormat="1" x14ac:dyDescent="0.25">
      <c r="D82" s="96"/>
      <c r="E82" s="96"/>
      <c r="F82" s="96"/>
      <c r="G82" s="96"/>
      <c r="H82" s="97"/>
      <c r="I82" s="97"/>
      <c r="J82" s="97"/>
      <c r="K82" s="97"/>
      <c r="L82" s="97"/>
      <c r="M82" s="97"/>
      <c r="P82" s="97"/>
      <c r="Q82" s="97"/>
      <c r="R82" s="97"/>
      <c r="S82" s="97"/>
      <c r="T82" s="97"/>
      <c r="U82" s="97"/>
      <c r="V82" s="97"/>
      <c r="W82" s="97"/>
      <c r="X82" s="97"/>
    </row>
    <row r="83" spans="2:28" s="82" customFormat="1" x14ac:dyDescent="0.25">
      <c r="D83" s="96"/>
      <c r="E83" s="96"/>
      <c r="F83" s="96"/>
      <c r="G83" s="96"/>
      <c r="H83" s="97"/>
      <c r="I83" s="97"/>
      <c r="J83" s="97"/>
      <c r="K83" s="97"/>
      <c r="L83" s="97"/>
      <c r="M83" s="97"/>
      <c r="P83" s="97"/>
      <c r="Q83" s="97"/>
      <c r="R83" s="97"/>
      <c r="S83" s="97"/>
      <c r="T83" s="97"/>
      <c r="U83" s="97"/>
      <c r="V83" s="97"/>
      <c r="W83" s="97"/>
      <c r="X83" s="97"/>
    </row>
    <row r="84" spans="2:28" s="82" customFormat="1" x14ac:dyDescent="0.25">
      <c r="D84" s="96"/>
      <c r="H84" s="97"/>
      <c r="I84" s="97"/>
      <c r="J84" s="97"/>
      <c r="K84" s="97"/>
      <c r="L84" s="97"/>
      <c r="M84" s="97"/>
      <c r="P84" s="97"/>
      <c r="Q84" s="97"/>
      <c r="R84" s="97"/>
      <c r="S84" s="97"/>
      <c r="T84" s="97"/>
      <c r="U84" s="97"/>
      <c r="V84" s="97"/>
      <c r="W84" s="97"/>
      <c r="X84" s="97"/>
    </row>
    <row r="85" spans="2:28" s="82" customFormat="1" x14ac:dyDescent="0.25">
      <c r="H85" s="85"/>
      <c r="I85" s="85"/>
      <c r="J85" s="85"/>
      <c r="K85" s="85"/>
      <c r="L85" s="85"/>
      <c r="M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8" s="82" customFormat="1" x14ac:dyDescent="0.25">
      <c r="H86" s="85"/>
      <c r="I86" s="85"/>
      <c r="J86" s="85"/>
      <c r="K86" s="85"/>
      <c r="L86" s="85"/>
      <c r="M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8" s="82" customFormat="1" hidden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2"/>
      <c r="O87" s="62"/>
      <c r="P87" s="63"/>
      <c r="Q87" s="63"/>
      <c r="R87" s="63"/>
      <c r="S87" s="63"/>
      <c r="T87" s="63"/>
      <c r="U87" s="63"/>
      <c r="V87" s="63"/>
      <c r="W87" s="63"/>
      <c r="X87" s="63"/>
      <c r="Z87" s="62"/>
      <c r="AA87" s="62"/>
      <c r="AB87" s="62"/>
    </row>
    <row r="88" spans="2:28" s="82" customFormat="1" hidden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2"/>
      <c r="O88" s="62"/>
      <c r="P88" s="63"/>
      <c r="Q88" s="63"/>
      <c r="R88" s="63"/>
      <c r="S88" s="63"/>
      <c r="T88" s="63"/>
      <c r="U88" s="63"/>
      <c r="V88" s="63"/>
      <c r="W88" s="63"/>
      <c r="X88" s="63"/>
      <c r="Z88" s="62"/>
      <c r="AA88" s="62"/>
      <c r="AB88" s="62"/>
    </row>
    <row r="89" spans="2:28" s="82" customFormat="1" hidden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2"/>
      <c r="O89" s="62"/>
      <c r="P89" s="63"/>
      <c r="Q89" s="63"/>
      <c r="R89" s="63"/>
      <c r="S89" s="63"/>
      <c r="T89" s="63"/>
      <c r="U89" s="63"/>
      <c r="V89" s="63"/>
      <c r="W89" s="63"/>
      <c r="X89" s="63"/>
      <c r="Z89" s="62"/>
      <c r="AA89" s="62"/>
      <c r="AB89" s="62"/>
    </row>
    <row r="90" spans="2:28" s="82" customFormat="1" hidden="1" x14ac:dyDescent="0.25">
      <c r="H90" s="85"/>
      <c r="I90" s="85"/>
      <c r="J90" s="85"/>
      <c r="K90" s="85"/>
      <c r="L90" s="85"/>
      <c r="M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8" s="82" customFormat="1" hidden="1" x14ac:dyDescent="0.25">
      <c r="H91" s="85"/>
      <c r="I91" s="85"/>
      <c r="J91" s="85"/>
      <c r="K91" s="85"/>
      <c r="L91" s="85"/>
      <c r="M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8" s="82" customFormat="1" hidden="1" x14ac:dyDescent="0.25">
      <c r="H92" s="85"/>
      <c r="I92" s="85"/>
      <c r="J92" s="85"/>
      <c r="K92" s="85"/>
      <c r="L92" s="85"/>
      <c r="M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8" ht="12" hidden="1" customHeight="1" x14ac:dyDescent="0.25"/>
    <row r="94" spans="2:28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2"/>
      <c r="O94" s="62"/>
      <c r="P94" s="63"/>
      <c r="Q94" s="63"/>
      <c r="R94" s="63"/>
      <c r="S94" s="63"/>
      <c r="T94" s="63"/>
      <c r="U94" s="63"/>
      <c r="V94" s="63"/>
      <c r="W94" s="63"/>
      <c r="X94" s="63"/>
      <c r="Z94" s="62"/>
      <c r="AA94" s="62"/>
      <c r="AB94" s="62"/>
    </row>
    <row r="95" spans="2:28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2"/>
      <c r="O95" s="62"/>
      <c r="P95" s="63"/>
      <c r="Q95" s="63"/>
      <c r="R95" s="63"/>
      <c r="S95" s="63"/>
      <c r="T95" s="63"/>
      <c r="U95" s="63"/>
      <c r="V95" s="63"/>
      <c r="W95" s="63"/>
      <c r="X95" s="63"/>
      <c r="Z95" s="62"/>
      <c r="AA95" s="62"/>
      <c r="AB95" s="62"/>
    </row>
    <row r="96" spans="2:28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2"/>
      <c r="O96" s="62"/>
      <c r="P96" s="63"/>
      <c r="Q96" s="63"/>
      <c r="R96" s="63"/>
      <c r="S96" s="63"/>
      <c r="T96" s="63"/>
      <c r="U96" s="63"/>
      <c r="V96" s="63"/>
      <c r="W96" s="63"/>
      <c r="X96" s="63"/>
      <c r="Z96" s="62"/>
      <c r="AA96" s="62"/>
      <c r="AB96" s="62"/>
    </row>
    <row r="97" spans="2:28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2"/>
      <c r="O97" s="62"/>
      <c r="P97" s="63"/>
      <c r="Q97" s="63"/>
      <c r="R97" s="63"/>
      <c r="S97" s="63"/>
      <c r="T97" s="63"/>
      <c r="U97" s="63"/>
      <c r="V97" s="63"/>
      <c r="W97" s="63"/>
      <c r="X97" s="63"/>
      <c r="Z97" s="62"/>
      <c r="AA97" s="62"/>
      <c r="AB97" s="62"/>
    </row>
    <row r="98" spans="2:28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2"/>
      <c r="O98" s="62"/>
      <c r="P98" s="63"/>
      <c r="Q98" s="63"/>
      <c r="R98" s="63"/>
      <c r="S98" s="63"/>
      <c r="T98" s="63"/>
      <c r="U98" s="63"/>
      <c r="V98" s="63"/>
      <c r="W98" s="63"/>
      <c r="X98" s="63"/>
      <c r="Z98" s="62"/>
      <c r="AA98" s="62"/>
      <c r="AB98" s="62"/>
    </row>
    <row r="99" spans="2:28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2"/>
      <c r="O99" s="62"/>
      <c r="P99" s="63"/>
      <c r="Q99" s="63"/>
      <c r="R99" s="63"/>
      <c r="S99" s="63"/>
      <c r="T99" s="63"/>
      <c r="U99" s="63"/>
      <c r="V99" s="63"/>
      <c r="W99" s="63"/>
      <c r="X99" s="63"/>
      <c r="Z99" s="62"/>
      <c r="AA99" s="62"/>
      <c r="AB99" s="62"/>
    </row>
    <row r="100" spans="2:28" s="82" customFormat="1" ht="12" hidden="1" customHeight="1" x14ac:dyDescent="0.2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2"/>
      <c r="O100" s="62"/>
      <c r="P100" s="63"/>
      <c r="Q100" s="63"/>
      <c r="R100" s="63"/>
      <c r="S100" s="63"/>
      <c r="T100" s="63"/>
      <c r="U100" s="63"/>
      <c r="V100" s="63"/>
      <c r="W100" s="63"/>
      <c r="X100" s="63"/>
      <c r="Z100" s="62"/>
      <c r="AA100" s="62"/>
      <c r="AB100" s="62"/>
    </row>
    <row r="101" spans="2:28" s="82" customFormat="1" ht="12" hidden="1" customHeight="1" x14ac:dyDescent="0.2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2"/>
      <c r="O101" s="62"/>
      <c r="P101" s="63"/>
      <c r="Q101" s="63"/>
      <c r="R101" s="63"/>
      <c r="S101" s="63"/>
      <c r="T101" s="63"/>
      <c r="U101" s="63"/>
      <c r="V101" s="63"/>
      <c r="W101" s="63"/>
      <c r="X101" s="63"/>
      <c r="Z101" s="62"/>
      <c r="AA101" s="62"/>
      <c r="AB101" s="62"/>
    </row>
    <row r="102" spans="2:28" s="82" customFormat="1" ht="12" hidden="1" customHeight="1" x14ac:dyDescent="0.2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2"/>
      <c r="O102" s="62"/>
      <c r="P102" s="63"/>
      <c r="Q102" s="63"/>
      <c r="R102" s="63"/>
      <c r="S102" s="63"/>
      <c r="T102" s="63"/>
      <c r="U102" s="63"/>
      <c r="V102" s="63"/>
      <c r="W102" s="63"/>
      <c r="X102" s="63"/>
      <c r="Z102" s="62"/>
      <c r="AA102" s="62"/>
      <c r="AB102" s="62"/>
    </row>
    <row r="103" spans="2:28" s="82" customFormat="1" ht="12" hidden="1" customHeight="1" x14ac:dyDescent="0.2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2"/>
      <c r="O103" s="62"/>
      <c r="P103" s="63"/>
      <c r="Q103" s="63"/>
      <c r="R103" s="63"/>
      <c r="S103" s="63"/>
      <c r="T103" s="63"/>
      <c r="U103" s="63"/>
      <c r="V103" s="63"/>
      <c r="W103" s="63"/>
      <c r="X103" s="63"/>
      <c r="Z103" s="62"/>
      <c r="AA103" s="62"/>
      <c r="AB103" s="62"/>
    </row>
    <row r="104" spans="2:28" s="82" customFormat="1" ht="12" hidden="1" customHeight="1" x14ac:dyDescent="0.2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2"/>
      <c r="O104" s="62"/>
      <c r="P104" s="63"/>
      <c r="Q104" s="63"/>
      <c r="R104" s="63"/>
      <c r="S104" s="63"/>
      <c r="T104" s="63"/>
      <c r="U104" s="63"/>
      <c r="V104" s="63"/>
      <c r="W104" s="63"/>
      <c r="X104" s="63"/>
      <c r="Z104" s="62"/>
      <c r="AA104" s="62"/>
      <c r="AB104" s="62"/>
    </row>
    <row r="105" spans="2:28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2"/>
      <c r="O105" s="62"/>
      <c r="P105" s="63"/>
      <c r="Q105" s="63"/>
      <c r="R105" s="63"/>
      <c r="S105" s="63"/>
      <c r="T105" s="63"/>
      <c r="U105" s="63"/>
      <c r="V105" s="63"/>
      <c r="W105" s="63"/>
      <c r="X105" s="63"/>
      <c r="Z105" s="62"/>
      <c r="AA105" s="62"/>
      <c r="AB105" s="62"/>
    </row>
    <row r="106" spans="2:28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2"/>
      <c r="O106" s="62"/>
      <c r="P106" s="63"/>
      <c r="Q106" s="63"/>
      <c r="R106" s="63"/>
      <c r="S106" s="63"/>
      <c r="T106" s="63"/>
      <c r="U106" s="63"/>
      <c r="V106" s="63"/>
      <c r="W106" s="63"/>
      <c r="X106" s="63"/>
      <c r="Z106" s="62"/>
      <c r="AA106" s="62"/>
      <c r="AB106" s="62"/>
    </row>
    <row r="107" spans="2:28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2"/>
      <c r="O107" s="62"/>
      <c r="P107" s="63"/>
      <c r="Q107" s="63"/>
      <c r="R107" s="63"/>
      <c r="S107" s="63"/>
      <c r="T107" s="63"/>
      <c r="U107" s="63"/>
      <c r="V107" s="63"/>
      <c r="W107" s="63"/>
      <c r="X107" s="63"/>
      <c r="Z107" s="62"/>
      <c r="AA107" s="62"/>
      <c r="AB107" s="62"/>
    </row>
    <row r="108" spans="2:28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2"/>
      <c r="O108" s="62"/>
      <c r="P108" s="63"/>
      <c r="Q108" s="63"/>
      <c r="R108" s="63"/>
      <c r="S108" s="63"/>
      <c r="T108" s="63"/>
      <c r="U108" s="63"/>
      <c r="V108" s="63"/>
      <c r="W108" s="63"/>
      <c r="X108" s="63"/>
      <c r="Z108" s="62"/>
      <c r="AA108" s="62"/>
      <c r="AB108" s="62"/>
    </row>
    <row r="109" spans="2:28" s="82" customFormat="1" ht="12" hidden="1" customHeight="1" x14ac:dyDescent="0.2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2"/>
      <c r="O109" s="62"/>
      <c r="P109" s="63"/>
      <c r="Q109" s="63"/>
      <c r="R109" s="63"/>
      <c r="S109" s="63"/>
      <c r="T109" s="63"/>
      <c r="U109" s="63"/>
      <c r="V109" s="63"/>
      <c r="W109" s="63"/>
      <c r="X109" s="63"/>
      <c r="Z109" s="62"/>
      <c r="AA109" s="62"/>
      <c r="AB109" s="62"/>
    </row>
    <row r="110" spans="2:28" ht="12" hidden="1" customHeight="1" x14ac:dyDescent="0.25"/>
    <row r="111" spans="2:28" ht="12" hidden="1" customHeight="1" x14ac:dyDescent="0.25"/>
    <row r="112" spans="2:28" ht="12" hidden="1" customHeight="1" x14ac:dyDescent="0.25"/>
    <row r="113" spans="8:25" ht="12" hidden="1" customHeight="1" x14ac:dyDescent="0.25"/>
    <row r="114" spans="8:25" ht="12" hidden="1" customHeight="1" x14ac:dyDescent="0.25"/>
    <row r="115" spans="8:25" ht="12" hidden="1" customHeight="1" x14ac:dyDescent="0.25"/>
    <row r="116" spans="8:25" ht="12" hidden="1" customHeight="1" x14ac:dyDescent="0.25"/>
    <row r="117" spans="8:25" ht="12" hidden="1" customHeight="1" x14ac:dyDescent="0.25"/>
    <row r="118" spans="8:25" ht="12" hidden="1" customHeight="1" x14ac:dyDescent="0.25"/>
    <row r="119" spans="8:25" ht="12" hidden="1" customHeight="1" x14ac:dyDescent="0.25">
      <c r="H119" s="62"/>
      <c r="I119" s="62"/>
      <c r="J119" s="62"/>
      <c r="K119" s="62"/>
      <c r="L119" s="62"/>
      <c r="M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</row>
    <row r="120" spans="8:25" ht="12" hidden="1" customHeight="1" x14ac:dyDescent="0.25"/>
    <row r="121" spans="8:25" ht="12" hidden="1" customHeight="1" x14ac:dyDescent="0.25"/>
    <row r="122" spans="8:25" ht="12" hidden="1" customHeight="1" x14ac:dyDescent="0.25"/>
    <row r="123" spans="8:25" ht="12" hidden="1" customHeight="1" x14ac:dyDescent="0.25"/>
    <row r="124" spans="8:25" ht="12" hidden="1" customHeight="1" x14ac:dyDescent="0.25"/>
  </sheetData>
  <conditionalFormatting sqref="P82:P83 R82:R83">
    <cfRule type="cellIs" dxfId="107" priority="117" operator="lessThan">
      <formula>-0.5</formula>
    </cfRule>
    <cfRule type="cellIs" dxfId="106" priority="118" operator="greaterThan">
      <formula>0.5</formula>
    </cfRule>
  </conditionalFormatting>
  <conditionalFormatting sqref="P84 R84">
    <cfRule type="cellIs" dxfId="105" priority="97" operator="lessThan">
      <formula>-1</formula>
    </cfRule>
    <cfRule type="cellIs" dxfId="104" priority="98" operator="greaterThan">
      <formula>1</formula>
    </cfRule>
  </conditionalFormatting>
  <conditionalFormatting sqref="U82:U83">
    <cfRule type="cellIs" dxfId="103" priority="87" operator="lessThan">
      <formula>-0.5</formula>
    </cfRule>
    <cfRule type="cellIs" dxfId="102" priority="88" operator="greaterThan">
      <formula>0.5</formula>
    </cfRule>
  </conditionalFormatting>
  <conditionalFormatting sqref="U84">
    <cfRule type="cellIs" dxfId="101" priority="85" operator="lessThan">
      <formula>-1</formula>
    </cfRule>
    <cfRule type="cellIs" dxfId="100" priority="86" operator="greaterThan">
      <formula>1</formula>
    </cfRule>
  </conditionalFormatting>
  <conditionalFormatting sqref="Q82:Q83">
    <cfRule type="cellIs" dxfId="99" priority="35" operator="lessThan">
      <formula>-0.5</formula>
    </cfRule>
    <cfRule type="cellIs" dxfId="98" priority="36" operator="greaterThan">
      <formula>0.5</formula>
    </cfRule>
  </conditionalFormatting>
  <conditionalFormatting sqref="Q84">
    <cfRule type="cellIs" dxfId="97" priority="33" operator="lessThan">
      <formula>-1</formula>
    </cfRule>
    <cfRule type="cellIs" dxfId="96" priority="34" operator="greaterThan">
      <formula>1</formula>
    </cfRule>
  </conditionalFormatting>
  <conditionalFormatting sqref="X84">
    <cfRule type="cellIs" dxfId="95" priority="13" operator="lessThan">
      <formula>-1</formula>
    </cfRule>
    <cfRule type="cellIs" dxfId="94" priority="14" operator="greaterThan">
      <formula>1</formula>
    </cfRule>
  </conditionalFormatting>
  <conditionalFormatting sqref="I84:M84">
    <cfRule type="cellIs" dxfId="93" priority="1" operator="lessThan">
      <formula>-1</formula>
    </cfRule>
    <cfRule type="cellIs" dxfId="92" priority="2" operator="greaterThan">
      <formula>1</formula>
    </cfRule>
  </conditionalFormatting>
  <conditionalFormatting sqref="T82:T83">
    <cfRule type="cellIs" dxfId="91" priority="27" operator="lessThan">
      <formula>-0.5</formula>
    </cfRule>
    <cfRule type="cellIs" dxfId="90" priority="28" operator="greaterThan">
      <formula>0.5</formula>
    </cfRule>
  </conditionalFormatting>
  <conditionalFormatting sqref="T84">
    <cfRule type="cellIs" dxfId="89" priority="25" operator="lessThan">
      <formula>-1</formula>
    </cfRule>
    <cfRule type="cellIs" dxfId="88" priority="26" operator="greaterThan">
      <formula>1</formula>
    </cfRule>
  </conditionalFormatting>
  <conditionalFormatting sqref="S82:S83">
    <cfRule type="cellIs" dxfId="87" priority="31" operator="lessThan">
      <formula>-0.5</formula>
    </cfRule>
    <cfRule type="cellIs" dxfId="86" priority="32" operator="greaterThan">
      <formula>0.5</formula>
    </cfRule>
  </conditionalFormatting>
  <conditionalFormatting sqref="S84">
    <cfRule type="cellIs" dxfId="85" priority="29" operator="lessThan">
      <formula>-1</formula>
    </cfRule>
    <cfRule type="cellIs" dxfId="84" priority="30" operator="greaterThan">
      <formula>1</formula>
    </cfRule>
  </conditionalFormatting>
  <conditionalFormatting sqref="V82:V83">
    <cfRule type="cellIs" dxfId="83" priority="23" operator="lessThan">
      <formula>-0.5</formula>
    </cfRule>
    <cfRule type="cellIs" dxfId="82" priority="24" operator="greaterThan">
      <formula>0.5</formula>
    </cfRule>
  </conditionalFormatting>
  <conditionalFormatting sqref="V84">
    <cfRule type="cellIs" dxfId="81" priority="21" operator="lessThan">
      <formula>-1</formula>
    </cfRule>
    <cfRule type="cellIs" dxfId="80" priority="22" operator="greaterThan">
      <formula>1</formula>
    </cfRule>
  </conditionalFormatting>
  <conditionalFormatting sqref="W82:W83">
    <cfRule type="cellIs" dxfId="79" priority="19" operator="lessThan">
      <formula>-0.5</formula>
    </cfRule>
    <cfRule type="cellIs" dxfId="78" priority="20" operator="greaterThan">
      <formula>0.5</formula>
    </cfRule>
  </conditionalFormatting>
  <conditionalFormatting sqref="W84">
    <cfRule type="cellIs" dxfId="77" priority="17" operator="lessThan">
      <formula>-1</formula>
    </cfRule>
    <cfRule type="cellIs" dxfId="76" priority="18" operator="greaterThan">
      <formula>1</formula>
    </cfRule>
  </conditionalFormatting>
  <conditionalFormatting sqref="X82:X83">
    <cfRule type="cellIs" dxfId="75" priority="15" operator="lessThan">
      <formula>-0.5</formula>
    </cfRule>
    <cfRule type="cellIs" dxfId="74" priority="16" operator="greaterThan">
      <formula>0.5</formula>
    </cfRule>
  </conditionalFormatting>
  <conditionalFormatting sqref="H82:H83">
    <cfRule type="cellIs" dxfId="73" priority="7" operator="lessThan">
      <formula>-0.5</formula>
    </cfRule>
    <cfRule type="cellIs" dxfId="72" priority="8" operator="greaterThan">
      <formula>0.5</formula>
    </cfRule>
  </conditionalFormatting>
  <conditionalFormatting sqref="H84">
    <cfRule type="cellIs" dxfId="71" priority="5" operator="lessThan">
      <formula>-1</formula>
    </cfRule>
    <cfRule type="cellIs" dxfId="70" priority="6" operator="greaterThan">
      <formula>1</formula>
    </cfRule>
  </conditionalFormatting>
  <conditionalFormatting sqref="I82:M83">
    <cfRule type="cellIs" dxfId="69" priority="3" operator="lessThan">
      <formula>-0.5</formula>
    </cfRule>
    <cfRule type="cellIs" dxfId="68" priority="4" operator="greaterThan">
      <formula>0.5</formula>
    </cfRule>
  </conditionalFormatting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V153"/>
  <sheetViews>
    <sheetView showGridLines="0" zoomScaleNormal="100" workbookViewId="0">
      <pane xSplit="6" ySplit="5" topLeftCell="G6" activePane="bottomRight" state="frozen"/>
      <selection activeCell="H48" sqref="H48:H58"/>
      <selection pane="topRight" activeCell="H48" sqref="H48:H58"/>
      <selection pane="bottomLeft" activeCell="H48" sqref="H48:H58"/>
      <selection pane="bottomRight" activeCell="H9" sqref="H9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40.7109375" style="62" customWidth="1"/>
    <col min="5" max="5" width="9.140625" style="62" customWidth="1"/>
    <col min="6" max="7" width="0.85546875" style="62" customWidth="1"/>
    <col min="8" max="13" width="9.140625" style="63" customWidth="1"/>
    <col min="14" max="15" width="2.7109375" style="62" customWidth="1"/>
    <col min="16" max="17" width="9.140625" style="63" customWidth="1"/>
    <col min="18" max="20" width="9.140625" style="63" hidden="1" customWidth="1" outlineLevel="1"/>
    <col min="21" max="24" width="9.140625" style="63" customWidth="1" collapsed="1"/>
    <col min="25" max="25" width="0.85546875" style="82" customWidth="1"/>
    <col min="26" max="48" width="0" style="62" hidden="1" customWidth="1"/>
    <col min="49" max="16384" width="9.140625" style="62" hidden="1"/>
  </cols>
  <sheetData>
    <row r="1" spans="1:28" s="82" customFormat="1" ht="5.0999999999999996" customHeight="1" x14ac:dyDescent="0.25">
      <c r="H1" s="85"/>
      <c r="I1" s="85"/>
      <c r="J1" s="85"/>
      <c r="K1" s="85"/>
      <c r="L1" s="85"/>
      <c r="M1" s="85"/>
      <c r="P1" s="85"/>
      <c r="Q1" s="85"/>
      <c r="R1" s="85"/>
      <c r="S1" s="85"/>
      <c r="T1" s="85"/>
      <c r="U1" s="85"/>
      <c r="V1" s="85"/>
      <c r="W1" s="85"/>
      <c r="X1" s="85"/>
    </row>
    <row r="2" spans="1:28" s="10" customFormat="1" ht="32.25" customHeight="1" x14ac:dyDescent="0.25">
      <c r="A2" s="9"/>
    </row>
    <row r="3" spans="1:28" s="82" customFormat="1" ht="5.0999999999999996" customHeight="1" x14ac:dyDescent="0.25">
      <c r="H3" s="85"/>
      <c r="I3" s="85"/>
      <c r="J3" s="85"/>
      <c r="K3" s="85"/>
      <c r="L3" s="85"/>
      <c r="M3" s="85"/>
      <c r="P3" s="85"/>
      <c r="Q3" s="85"/>
      <c r="R3" s="85"/>
      <c r="S3" s="85"/>
      <c r="T3" s="85"/>
      <c r="U3" s="85"/>
      <c r="V3" s="85"/>
      <c r="W3" s="85"/>
      <c r="X3" s="85"/>
    </row>
    <row r="4" spans="1:28" ht="12" customHeight="1" x14ac:dyDescent="0.25">
      <c r="B4" s="66" t="s">
        <v>260</v>
      </c>
      <c r="C4" s="66"/>
      <c r="D4" s="65"/>
      <c r="E4" s="65"/>
      <c r="F4" s="65"/>
      <c r="G4" s="65"/>
      <c r="H4" s="67" t="s">
        <v>200</v>
      </c>
      <c r="I4" s="67" t="s">
        <v>202</v>
      </c>
      <c r="J4" s="67" t="s">
        <v>208</v>
      </c>
      <c r="K4" s="67" t="s">
        <v>251</v>
      </c>
      <c r="L4" s="67" t="s">
        <v>349</v>
      </c>
      <c r="M4" s="67" t="s">
        <v>350</v>
      </c>
      <c r="N4" s="65"/>
      <c r="O4" s="65"/>
      <c r="P4" s="68">
        <v>2014</v>
      </c>
      <c r="Q4" s="68">
        <v>2015</v>
      </c>
      <c r="R4" s="67" t="s">
        <v>200</v>
      </c>
      <c r="S4" s="68" t="s">
        <v>201</v>
      </c>
      <c r="T4" s="67" t="s">
        <v>209</v>
      </c>
      <c r="U4" s="68">
        <v>2016</v>
      </c>
      <c r="V4" s="67" t="s">
        <v>251</v>
      </c>
      <c r="W4" s="67" t="s">
        <v>351</v>
      </c>
      <c r="X4" s="67" t="s">
        <v>352</v>
      </c>
    </row>
    <row r="5" spans="1:28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2"/>
      <c r="O5" s="82"/>
      <c r="P5" s="85"/>
      <c r="Q5" s="85"/>
      <c r="R5" s="85"/>
      <c r="S5" s="85"/>
      <c r="T5" s="85"/>
      <c r="U5" s="85"/>
      <c r="V5" s="85"/>
      <c r="W5" s="85"/>
      <c r="X5" s="85"/>
    </row>
    <row r="6" spans="1:28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2"/>
      <c r="O6" s="82"/>
      <c r="P6" s="85"/>
      <c r="Q6" s="85"/>
      <c r="R6" s="85"/>
      <c r="S6" s="85"/>
      <c r="T6" s="85"/>
      <c r="U6" s="85"/>
      <c r="V6" s="85"/>
      <c r="W6" s="85"/>
      <c r="X6" s="85"/>
    </row>
    <row r="7" spans="1:28" ht="12" customHeight="1" x14ac:dyDescent="0.25">
      <c r="B7" s="77" t="s">
        <v>246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69"/>
      <c r="O7" s="69"/>
      <c r="P7" s="70"/>
      <c r="Q7" s="70"/>
      <c r="R7" s="70"/>
      <c r="S7" s="70"/>
      <c r="T7" s="70"/>
      <c r="U7" s="70"/>
      <c r="V7" s="70"/>
      <c r="W7" s="70"/>
      <c r="X7" s="70"/>
    </row>
    <row r="8" spans="1:28" s="82" customFormat="1" ht="5.0999999999999996" customHeight="1" outlineLevel="1" x14ac:dyDescent="0.25">
      <c r="H8" s="85"/>
      <c r="I8" s="85"/>
      <c r="J8" s="85"/>
      <c r="K8" s="85"/>
      <c r="L8" s="85"/>
      <c r="M8" s="85"/>
      <c r="P8" s="85"/>
      <c r="Q8" s="85"/>
      <c r="R8" s="85"/>
      <c r="S8" s="85"/>
      <c r="T8" s="85"/>
      <c r="U8" s="85"/>
      <c r="V8" s="85"/>
      <c r="W8" s="85"/>
      <c r="X8" s="85"/>
    </row>
    <row r="9" spans="1:28" outlineLevel="1" x14ac:dyDescent="0.25">
      <c r="C9" s="78" t="s">
        <v>219</v>
      </c>
      <c r="D9" s="79"/>
      <c r="E9" s="95" t="s">
        <v>308</v>
      </c>
      <c r="F9" s="79"/>
      <c r="G9" s="79"/>
      <c r="H9" s="95">
        <v>468.51826965539999</v>
      </c>
      <c r="I9" s="95">
        <v>522.1727285769</v>
      </c>
      <c r="J9" s="95">
        <v>444.12927224730004</v>
      </c>
      <c r="K9" s="95">
        <v>561.58063632435005</v>
      </c>
      <c r="L9" s="95">
        <v>558.91547194395002</v>
      </c>
      <c r="M9" s="95">
        <v>568.48670914274999</v>
      </c>
      <c r="N9" s="95"/>
      <c r="O9" s="95"/>
      <c r="P9" s="95">
        <v>2018.2328490680998</v>
      </c>
      <c r="Q9" s="95">
        <v>1764.35024128395</v>
      </c>
      <c r="R9" s="95">
        <f>H9</f>
        <v>468.51826965539999</v>
      </c>
      <c r="S9" s="95">
        <f>SUM($H9:I9)</f>
        <v>990.69099823229999</v>
      </c>
      <c r="T9" s="95">
        <f>SUM($H9:J9)</f>
        <v>1434.8202704795999</v>
      </c>
      <c r="U9" s="95">
        <v>1855.9427414566499</v>
      </c>
      <c r="V9" s="95">
        <f>K9</f>
        <v>561.58063632435005</v>
      </c>
      <c r="W9" s="95">
        <f>SUM($K9:L9)</f>
        <v>1120.4961082683001</v>
      </c>
      <c r="X9" s="95">
        <f>SUM($K9:M9)</f>
        <v>1688.9828174110501</v>
      </c>
    </row>
    <row r="10" spans="1:28" s="82" customFormat="1" ht="5.0999999999999996" customHeight="1" outlineLevel="2" x14ac:dyDescent="0.25">
      <c r="H10" s="85"/>
      <c r="I10" s="85"/>
      <c r="J10" s="85"/>
      <c r="K10" s="85"/>
      <c r="L10" s="85"/>
      <c r="M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8" s="82" customFormat="1" outlineLevel="2" x14ac:dyDescent="0.25">
      <c r="D11" s="82" t="s">
        <v>217</v>
      </c>
      <c r="E11" s="85" t="s">
        <v>308</v>
      </c>
      <c r="H11" s="85">
        <v>1.8259728961500001</v>
      </c>
      <c r="I11" s="85">
        <v>1.1258891598</v>
      </c>
      <c r="J11" s="85">
        <v>4.7259258264000001</v>
      </c>
      <c r="K11" s="85">
        <v>4.0291170278999999</v>
      </c>
      <c r="L11" s="85">
        <v>2.0167357579500003</v>
      </c>
      <c r="M11" s="85">
        <v>2.6188253705999998</v>
      </c>
      <c r="P11" s="85">
        <v>9.4349870836500003</v>
      </c>
      <c r="Q11" s="85">
        <v>6.8980442311500001</v>
      </c>
      <c r="R11" s="85">
        <f t="shared" ref="R11:R14" si="0">H11</f>
        <v>1.8259728961500001</v>
      </c>
      <c r="S11" s="85">
        <f>SUM($H11:I11)</f>
        <v>2.9518620559500004</v>
      </c>
      <c r="T11" s="85">
        <f>SUM($H11:J11)</f>
        <v>7.6777878823500005</v>
      </c>
      <c r="U11" s="85">
        <v>9.3515169918000005</v>
      </c>
      <c r="V11" s="85">
        <f t="shared" ref="V11:V14" si="1">K11</f>
        <v>4.0291170278999999</v>
      </c>
      <c r="W11" s="85">
        <f>SUM($K11:L11)</f>
        <v>6.0458527858500002</v>
      </c>
      <c r="X11" s="85">
        <f>SUM($K11:M11)</f>
        <v>8.6646781564499999</v>
      </c>
    </row>
    <row r="12" spans="1:28" s="82" customFormat="1" outlineLevel="2" x14ac:dyDescent="0.25">
      <c r="D12" s="82" t="s">
        <v>254</v>
      </c>
      <c r="E12" s="85" t="s">
        <v>308</v>
      </c>
      <c r="H12" s="85">
        <v>242.36937779955002</v>
      </c>
      <c r="I12" s="85">
        <v>278.11123302794999</v>
      </c>
      <c r="J12" s="85">
        <v>209.71955378145</v>
      </c>
      <c r="K12" s="85">
        <v>311.27065007610003</v>
      </c>
      <c r="L12" s="85">
        <v>294.86907186269997</v>
      </c>
      <c r="M12" s="85">
        <v>319.99826872785002</v>
      </c>
      <c r="P12" s="85">
        <v>1139.7111756095999</v>
      </c>
      <c r="Q12" s="85">
        <v>936.16017138525012</v>
      </c>
      <c r="R12" s="85">
        <f t="shared" si="0"/>
        <v>242.36937779955002</v>
      </c>
      <c r="S12" s="85">
        <f>SUM($H12:I12)</f>
        <v>520.48061082749996</v>
      </c>
      <c r="T12" s="85">
        <f>SUM($H12:J12)</f>
        <v>730.20016460894999</v>
      </c>
      <c r="U12" s="85">
        <v>943.03334060370003</v>
      </c>
      <c r="V12" s="85">
        <f t="shared" si="1"/>
        <v>311.27065007610003</v>
      </c>
      <c r="W12" s="85">
        <f>SUM($K12:L12)</f>
        <v>606.13972193879999</v>
      </c>
      <c r="X12" s="85">
        <f>SUM($K12:M12)</f>
        <v>926.13799066665001</v>
      </c>
    </row>
    <row r="13" spans="1:28" s="82" customFormat="1" outlineLevel="2" x14ac:dyDescent="0.25">
      <c r="D13" s="82" t="s">
        <v>255</v>
      </c>
      <c r="E13" s="85" t="s">
        <v>308</v>
      </c>
      <c r="H13" s="85">
        <v>142.1673018873</v>
      </c>
      <c r="I13" s="85">
        <v>147.54992079149997</v>
      </c>
      <c r="J13" s="85">
        <v>140.73341434815001</v>
      </c>
      <c r="K13" s="85">
        <v>135.20272470825003</v>
      </c>
      <c r="L13" s="85">
        <v>127.18211161440001</v>
      </c>
      <c r="M13" s="85">
        <v>115.12440733650001</v>
      </c>
      <c r="P13" s="85">
        <v>539.05576801350003</v>
      </c>
      <c r="Q13" s="85">
        <v>493.4799548103</v>
      </c>
      <c r="R13" s="85">
        <f t="shared" si="0"/>
        <v>142.1673018873</v>
      </c>
      <c r="S13" s="85">
        <f>SUM($H13:I13)</f>
        <v>289.7172226788</v>
      </c>
      <c r="T13" s="85">
        <f>SUM($H13:J13)</f>
        <v>430.45063702695001</v>
      </c>
      <c r="U13" s="85">
        <v>544.19017202985003</v>
      </c>
      <c r="V13" s="85">
        <f t="shared" si="1"/>
        <v>135.20272470825003</v>
      </c>
      <c r="W13" s="85">
        <f>SUM($K13:L13)</f>
        <v>262.38483632265002</v>
      </c>
      <c r="X13" s="85">
        <f>SUM($K13:M13)</f>
        <v>377.50924365915</v>
      </c>
    </row>
    <row r="14" spans="1:28" s="82" customFormat="1" outlineLevel="2" x14ac:dyDescent="0.25">
      <c r="D14" s="82" t="s">
        <v>256</v>
      </c>
      <c r="E14" s="85" t="s">
        <v>308</v>
      </c>
      <c r="H14" s="85">
        <v>82.155617072400005</v>
      </c>
      <c r="I14" s="85">
        <v>95.385685597649996</v>
      </c>
      <c r="J14" s="85">
        <v>88.950378291300012</v>
      </c>
      <c r="K14" s="85">
        <v>111.0781445121</v>
      </c>
      <c r="L14" s="85">
        <v>134.8475527089</v>
      </c>
      <c r="M14" s="85">
        <v>130.74520770779998</v>
      </c>
      <c r="P14" s="85">
        <v>330.03091836134996</v>
      </c>
      <c r="Q14" s="85">
        <v>327.81207085724998</v>
      </c>
      <c r="R14" s="85">
        <f t="shared" si="0"/>
        <v>82.155617072400005</v>
      </c>
      <c r="S14" s="85">
        <f>SUM($H14:I14)</f>
        <v>177.54130267005002</v>
      </c>
      <c r="T14" s="85">
        <f>SUM($H14:J14)</f>
        <v>266.49168096135003</v>
      </c>
      <c r="U14" s="85">
        <v>359.36771183130003</v>
      </c>
      <c r="V14" s="85">
        <f t="shared" si="1"/>
        <v>111.0781445121</v>
      </c>
      <c r="W14" s="85">
        <f>SUM($K14:L14)</f>
        <v>245.92569722100001</v>
      </c>
      <c r="X14" s="85">
        <f>SUM($K14:M14)</f>
        <v>376.67090492879998</v>
      </c>
    </row>
    <row r="15" spans="1:28" s="82" customFormat="1" ht="5.0999999999999996" customHeight="1" outlineLevel="1" x14ac:dyDescent="0.25">
      <c r="H15" s="85"/>
      <c r="I15" s="85"/>
      <c r="J15" s="85"/>
      <c r="K15" s="85"/>
      <c r="L15" s="85"/>
      <c r="M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8" s="82" customFormat="1" outlineLevel="1" x14ac:dyDescent="0.25">
      <c r="B16" s="62"/>
      <c r="C16" s="78" t="s">
        <v>298</v>
      </c>
      <c r="D16" s="79"/>
      <c r="E16" s="95" t="s">
        <v>309</v>
      </c>
      <c r="F16" s="79"/>
      <c r="G16" s="79"/>
      <c r="H16" s="95">
        <f t="shared" ref="H16:J16" si="2">H27/H9*1000</f>
        <v>507.98445954957418</v>
      </c>
      <c r="I16" s="95">
        <f t="shared" si="2"/>
        <v>601.33358717479916</v>
      </c>
      <c r="J16" s="95">
        <f t="shared" si="2"/>
        <v>738.52371481914622</v>
      </c>
      <c r="K16" s="95">
        <f t="shared" ref="K16:M16" si="3">K27/K9*1000</f>
        <v>710.49458295344618</v>
      </c>
      <c r="L16" s="95">
        <f t="shared" si="3"/>
        <v>780.08218037614745</v>
      </c>
      <c r="M16" s="95">
        <f t="shared" si="3"/>
        <v>745.83977634124665</v>
      </c>
      <c r="N16" s="78"/>
      <c r="O16" s="78"/>
      <c r="P16" s="95">
        <f t="shared" ref="P16:X16" si="4">P27/P9*1000</f>
        <v>808.62820202017861</v>
      </c>
      <c r="Q16" s="95">
        <f t="shared" si="4"/>
        <v>622.43877338142329</v>
      </c>
      <c r="R16" s="95">
        <f t="shared" si="4"/>
        <v>507.98445954957418</v>
      </c>
      <c r="S16" s="95">
        <f t="shared" si="4"/>
        <v>557.18685340327022</v>
      </c>
      <c r="T16" s="95">
        <f t="shared" si="4"/>
        <v>613.31723429433646</v>
      </c>
      <c r="U16" s="95">
        <f t="shared" si="4"/>
        <v>626.31242550493891</v>
      </c>
      <c r="V16" s="95">
        <f t="shared" si="4"/>
        <v>710.49458295344618</v>
      </c>
      <c r="W16" s="95">
        <f t="shared" si="4"/>
        <v>745.2056226152115</v>
      </c>
      <c r="X16" s="95">
        <f t="shared" si="4"/>
        <v>745.41906940761692</v>
      </c>
      <c r="Z16" s="62"/>
      <c r="AA16" s="62"/>
      <c r="AB16" s="62"/>
    </row>
    <row r="17" spans="1:28" s="82" customFormat="1" ht="5.0999999999999996" customHeight="1" outlineLevel="2" x14ac:dyDescent="0.25">
      <c r="H17" s="85"/>
      <c r="I17" s="85"/>
      <c r="J17" s="85"/>
      <c r="K17" s="85"/>
      <c r="L17" s="85"/>
      <c r="M17" s="85"/>
      <c r="P17" s="85"/>
      <c r="Q17" s="85"/>
      <c r="R17" s="85"/>
      <c r="S17" s="85"/>
      <c r="T17" s="85"/>
      <c r="U17" s="85"/>
      <c r="V17" s="85"/>
      <c r="W17" s="85"/>
      <c r="X17" s="85"/>
      <c r="Z17" s="62"/>
      <c r="AA17" s="62"/>
      <c r="AB17" s="62"/>
    </row>
    <row r="18" spans="1:28" s="82" customFormat="1" outlineLevel="2" x14ac:dyDescent="0.25">
      <c r="D18" s="82" t="s">
        <v>217</v>
      </c>
      <c r="E18" s="85" t="s">
        <v>309</v>
      </c>
      <c r="H18" s="85">
        <f t="shared" ref="H18:J18" si="5">H30/H11*1000</f>
        <v>229.06611641492847</v>
      </c>
      <c r="I18" s="85">
        <f t="shared" si="5"/>
        <v>357.83691182493254</v>
      </c>
      <c r="J18" s="85">
        <f t="shared" si="5"/>
        <v>291.51972345902658</v>
      </c>
      <c r="K18" s="85">
        <f t="shared" ref="K18:M18" si="6">K30/K11*1000</f>
        <v>264.75044348760855</v>
      </c>
      <c r="L18" s="85">
        <f t="shared" si="6"/>
        <v>257.70028520160986</v>
      </c>
      <c r="M18" s="85">
        <f t="shared" si="6"/>
        <v>368.68607614672248</v>
      </c>
      <c r="P18" s="85">
        <f t="shared" ref="P18:X18" si="7">P30/P11*1000</f>
        <v>376.99859665562525</v>
      </c>
      <c r="Q18" s="85">
        <f t="shared" si="7"/>
        <v>290.10194526780856</v>
      </c>
      <c r="R18" s="85">
        <f t="shared" si="7"/>
        <v>229.06611641492847</v>
      </c>
      <c r="S18" s="85">
        <f t="shared" si="7"/>
        <v>278.18143410354162</v>
      </c>
      <c r="T18" s="85">
        <f t="shared" si="7"/>
        <v>286.39158097279704</v>
      </c>
      <c r="U18" s="85">
        <f t="shared" si="7"/>
        <v>285.7780039691292</v>
      </c>
      <c r="V18" s="85">
        <f t="shared" si="7"/>
        <v>264.75044348760855</v>
      </c>
      <c r="W18" s="85">
        <f t="shared" si="7"/>
        <v>262.39869811467156</v>
      </c>
      <c r="X18" s="85">
        <f t="shared" si="7"/>
        <v>294.52315526576439</v>
      </c>
      <c r="Z18" s="62"/>
      <c r="AA18" s="62"/>
      <c r="AB18" s="62"/>
    </row>
    <row r="19" spans="1:28" s="82" customFormat="1" outlineLevel="2" x14ac:dyDescent="0.25">
      <c r="D19" s="82" t="s">
        <v>254</v>
      </c>
      <c r="E19" s="85" t="s">
        <v>309</v>
      </c>
      <c r="H19" s="85">
        <f t="shared" ref="H19:J19" si="8">H31/H12*1000</f>
        <v>424.32445886400649</v>
      </c>
      <c r="I19" s="85">
        <f t="shared" si="8"/>
        <v>510.63184576844412</v>
      </c>
      <c r="J19" s="85">
        <f t="shared" si="8"/>
        <v>634.62487650864102</v>
      </c>
      <c r="K19" s="85">
        <f t="shared" ref="K19:M19" si="9">K31/K12*1000</f>
        <v>597.28024230536028</v>
      </c>
      <c r="L19" s="85">
        <f t="shared" si="9"/>
        <v>658.59902190903802</v>
      </c>
      <c r="M19" s="85">
        <f t="shared" si="9"/>
        <v>631.62854759660502</v>
      </c>
      <c r="P19" s="85">
        <f t="shared" ref="P19:X19" si="10">P31/P12*1000</f>
        <v>720.16707685698191</v>
      </c>
      <c r="Q19" s="85">
        <f t="shared" si="10"/>
        <v>524.8928191987618</v>
      </c>
      <c r="R19" s="85">
        <f t="shared" si="10"/>
        <v>424.32445886400649</v>
      </c>
      <c r="S19" s="85">
        <f t="shared" si="10"/>
        <v>470.44155389517698</v>
      </c>
      <c r="T19" s="85">
        <f t="shared" si="10"/>
        <v>517.59636818543584</v>
      </c>
      <c r="U19" s="85">
        <f t="shared" si="10"/>
        <v>520.30189817667917</v>
      </c>
      <c r="V19" s="85">
        <f t="shared" si="10"/>
        <v>597.28024230536028</v>
      </c>
      <c r="W19" s="85">
        <f t="shared" si="10"/>
        <v>627.11001747940099</v>
      </c>
      <c r="X19" s="85">
        <f t="shared" si="10"/>
        <v>628.67125546906504</v>
      </c>
      <c r="Z19" s="62"/>
      <c r="AA19" s="62"/>
      <c r="AB19" s="62"/>
    </row>
    <row r="20" spans="1:28" s="82" customFormat="1" outlineLevel="2" x14ac:dyDescent="0.25">
      <c r="D20" s="82" t="s">
        <v>255</v>
      </c>
      <c r="E20" s="85" t="s">
        <v>309</v>
      </c>
      <c r="H20" s="85">
        <f t="shared" ref="H20:J20" si="11">H32/H13*1000</f>
        <v>575.32454772785297</v>
      </c>
      <c r="I20" s="85">
        <f t="shared" si="11"/>
        <v>656.9215258134102</v>
      </c>
      <c r="J20" s="85">
        <f t="shared" si="11"/>
        <v>815.26560491288353</v>
      </c>
      <c r="K20" s="85">
        <f t="shared" ref="K20:M20" si="12">K32/K13*1000</f>
        <v>805.89461399627646</v>
      </c>
      <c r="L20" s="85">
        <f t="shared" si="12"/>
        <v>860.17182354765623</v>
      </c>
      <c r="M20" s="85">
        <f t="shared" si="12"/>
        <v>829.36434366101787</v>
      </c>
      <c r="P20" s="85">
        <f t="shared" ref="P20:X20" si="13">P32/P13*1000</f>
        <v>867.78116723219046</v>
      </c>
      <c r="Q20" s="85">
        <f t="shared" si="13"/>
        <v>695.68613854228727</v>
      </c>
      <c r="R20" s="85">
        <f t="shared" si="13"/>
        <v>575.32454772785297</v>
      </c>
      <c r="S20" s="85">
        <f t="shared" si="13"/>
        <v>616.88102663521033</v>
      </c>
      <c r="T20" s="85">
        <f t="shared" si="13"/>
        <v>681.74174852394765</v>
      </c>
      <c r="U20" s="85">
        <f t="shared" si="13"/>
        <v>699.02633042982268</v>
      </c>
      <c r="V20" s="85">
        <f t="shared" si="13"/>
        <v>805.89461399627646</v>
      </c>
      <c r="W20" s="85">
        <f t="shared" si="13"/>
        <v>832.20364244483051</v>
      </c>
      <c r="X20" s="85">
        <f t="shared" si="13"/>
        <v>831.33777599194764</v>
      </c>
      <c r="Z20" s="62"/>
      <c r="AA20" s="62"/>
      <c r="AB20" s="62"/>
    </row>
    <row r="21" spans="1:28" s="82" customFormat="1" outlineLevel="2" x14ac:dyDescent="0.25">
      <c r="D21" s="82" t="s">
        <v>256</v>
      </c>
      <c r="E21" s="85" t="s">
        <v>309</v>
      </c>
      <c r="H21" s="85">
        <f t="shared" ref="H21:J21" si="14">H33/H14*1000</f>
        <v>608.59612479007546</v>
      </c>
      <c r="I21" s="85">
        <f t="shared" si="14"/>
        <v>680.44403731369778</v>
      </c>
      <c r="J21" s="85">
        <f t="shared" si="14"/>
        <v>824.61747807062625</v>
      </c>
      <c r="K21" s="85">
        <f t="shared" ref="K21:M21" si="15">K33/K14*1000</f>
        <v>860.11802159328101</v>
      </c>
      <c r="L21" s="85">
        <f t="shared" si="15"/>
        <v>918.29054530425481</v>
      </c>
      <c r="M21" s="85">
        <f t="shared" si="15"/>
        <v>893.24772760319445</v>
      </c>
      <c r="P21" s="85">
        <f t="shared" ref="P21:X21" si="16">P33/P14*1000</f>
        <v>899.60523097089867</v>
      </c>
      <c r="Q21" s="85">
        <f t="shared" si="16"/>
        <v>733.46728404855617</v>
      </c>
      <c r="R21" s="85">
        <f t="shared" si="16"/>
        <v>608.59612479007546</v>
      </c>
      <c r="S21" s="85">
        <f t="shared" si="16"/>
        <v>647.19707167826004</v>
      </c>
      <c r="T21" s="85">
        <f t="shared" si="16"/>
        <v>706.41697756149847</v>
      </c>
      <c r="U21" s="85">
        <f t="shared" si="16"/>
        <v>740.82589143394534</v>
      </c>
      <c r="V21" s="85">
        <f t="shared" si="16"/>
        <v>860.11802159328101</v>
      </c>
      <c r="W21" s="85">
        <f t="shared" si="16"/>
        <v>892.01555221317358</v>
      </c>
      <c r="X21" s="85">
        <f t="shared" si="16"/>
        <v>892.44324924310797</v>
      </c>
      <c r="Z21" s="62"/>
      <c r="AA21" s="62"/>
      <c r="AB21" s="62"/>
    </row>
    <row r="22" spans="1:28" ht="5.0999999999999996" customHeight="1" x14ac:dyDescent="0.2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2"/>
      <c r="O22" s="82"/>
      <c r="P22" s="85"/>
      <c r="Q22" s="85"/>
      <c r="R22" s="85"/>
      <c r="S22" s="85"/>
      <c r="T22" s="85"/>
      <c r="U22" s="85"/>
      <c r="V22" s="85"/>
      <c r="W22" s="85"/>
      <c r="X22" s="85"/>
    </row>
    <row r="23" spans="1:28" ht="12" customHeight="1" x14ac:dyDescent="0.25">
      <c r="B23" s="82"/>
      <c r="C23" s="82"/>
      <c r="D23" s="109" t="s">
        <v>299</v>
      </c>
      <c r="E23" s="82"/>
      <c r="F23" s="82"/>
      <c r="G23" s="82"/>
      <c r="H23" s="85"/>
      <c r="I23" s="85"/>
      <c r="J23" s="85"/>
      <c r="K23" s="85"/>
      <c r="L23" s="85"/>
      <c r="M23" s="85"/>
      <c r="N23" s="82"/>
      <c r="O23" s="82"/>
      <c r="P23" s="85"/>
      <c r="Q23" s="85"/>
      <c r="R23" s="85"/>
      <c r="S23" s="85"/>
      <c r="T23" s="85"/>
      <c r="U23" s="85"/>
      <c r="V23" s="85"/>
      <c r="W23" s="85"/>
      <c r="X23" s="85"/>
    </row>
    <row r="24" spans="1:28" ht="5.0999999999999996" customHeight="1" x14ac:dyDescent="0.25">
      <c r="B24" s="82"/>
      <c r="C24" s="82"/>
      <c r="D24" s="82"/>
      <c r="E24" s="82"/>
      <c r="F24" s="82"/>
      <c r="G24" s="82"/>
      <c r="H24" s="85"/>
      <c r="I24" s="85"/>
      <c r="J24" s="85"/>
      <c r="K24" s="85"/>
      <c r="L24" s="85"/>
      <c r="M24" s="85"/>
      <c r="N24" s="82"/>
      <c r="O24" s="82"/>
      <c r="P24" s="85"/>
      <c r="Q24" s="85"/>
      <c r="R24" s="85"/>
      <c r="S24" s="85"/>
      <c r="T24" s="85"/>
      <c r="U24" s="85"/>
      <c r="V24" s="85"/>
      <c r="W24" s="85"/>
      <c r="X24" s="85"/>
    </row>
    <row r="25" spans="1:28" ht="12" customHeight="1" x14ac:dyDescent="0.25">
      <c r="B25" s="113" t="s">
        <v>247</v>
      </c>
      <c r="C25" s="72"/>
      <c r="D25" s="72"/>
      <c r="E25" s="72"/>
      <c r="F25" s="72"/>
      <c r="G25" s="72"/>
      <c r="H25" s="73"/>
      <c r="I25" s="73"/>
      <c r="J25" s="73"/>
      <c r="K25" s="73"/>
      <c r="L25" s="73"/>
      <c r="M25" s="73"/>
      <c r="N25" s="72"/>
      <c r="O25" s="72"/>
      <c r="P25" s="73"/>
      <c r="Q25" s="73"/>
      <c r="R25" s="73"/>
      <c r="S25" s="73"/>
      <c r="T25" s="73"/>
      <c r="U25" s="73"/>
      <c r="V25" s="73"/>
      <c r="W25" s="73"/>
      <c r="X25" s="73"/>
    </row>
    <row r="26" spans="1:28" s="82" customFormat="1" ht="5.0999999999999996" customHeight="1" outlineLevel="1" x14ac:dyDescent="0.25">
      <c r="H26" s="85"/>
      <c r="I26" s="85"/>
      <c r="J26" s="85"/>
      <c r="K26" s="85"/>
      <c r="L26" s="85"/>
      <c r="M26" s="85"/>
      <c r="P26" s="85"/>
      <c r="Q26" s="85"/>
      <c r="R26" s="85"/>
      <c r="S26" s="85"/>
      <c r="T26" s="85"/>
      <c r="U26" s="85"/>
      <c r="V26" s="85"/>
      <c r="W26" s="85"/>
      <c r="X26" s="85"/>
    </row>
    <row r="27" spans="1:28" outlineLevel="1" x14ac:dyDescent="0.25">
      <c r="C27" s="80" t="s">
        <v>222</v>
      </c>
      <c r="D27" s="81"/>
      <c r="E27" s="94" t="s">
        <v>310</v>
      </c>
      <c r="F27" s="81"/>
      <c r="G27" s="81"/>
      <c r="H27" s="94">
        <v>238</v>
      </c>
      <c r="I27" s="94">
        <v>314</v>
      </c>
      <c r="J27" s="94">
        <v>328</v>
      </c>
      <c r="K27" s="94">
        <v>399</v>
      </c>
      <c r="L27" s="94">
        <v>436</v>
      </c>
      <c r="M27" s="94">
        <v>424</v>
      </c>
      <c r="N27" s="81"/>
      <c r="O27" s="81"/>
      <c r="P27" s="94">
        <v>1632</v>
      </c>
      <c r="Q27" s="94">
        <v>1098.2</v>
      </c>
      <c r="R27" s="94">
        <f t="shared" ref="R27" si="17">H27</f>
        <v>238</v>
      </c>
      <c r="S27" s="94">
        <f>SUM($H27:I27)</f>
        <v>552</v>
      </c>
      <c r="T27" s="94">
        <f>SUM($H27:J27)</f>
        <v>880</v>
      </c>
      <c r="U27" s="94">
        <v>1162.4000000000001</v>
      </c>
      <c r="V27" s="94">
        <f>K27</f>
        <v>399</v>
      </c>
      <c r="W27" s="94">
        <f>SUM($K27:L27)</f>
        <v>835</v>
      </c>
      <c r="X27" s="94">
        <f>SUM($K27:M27)</f>
        <v>1259</v>
      </c>
    </row>
    <row r="28" spans="1:28" s="82" customFormat="1" ht="5.0999999999999996" customHeight="1" outlineLevel="2" x14ac:dyDescent="0.25">
      <c r="H28" s="85"/>
      <c r="I28" s="85"/>
      <c r="J28" s="85"/>
      <c r="K28" s="85"/>
      <c r="L28" s="85"/>
      <c r="M28" s="85"/>
      <c r="P28" s="85"/>
      <c r="Q28" s="85"/>
      <c r="R28" s="85"/>
      <c r="S28" s="85"/>
      <c r="T28" s="85"/>
      <c r="U28" s="85"/>
      <c r="V28" s="85"/>
      <c r="W28" s="85"/>
      <c r="X28" s="85"/>
    </row>
    <row r="29" spans="1:28" outlineLevel="2" x14ac:dyDescent="0.25">
      <c r="B29" s="82"/>
      <c r="C29" s="82"/>
      <c r="D29" s="82" t="s">
        <v>223</v>
      </c>
      <c r="E29" s="85" t="s">
        <v>310</v>
      </c>
      <c r="F29" s="82"/>
      <c r="G29" s="82"/>
      <c r="H29" s="85">
        <v>238</v>
      </c>
      <c r="I29" s="85">
        <v>314</v>
      </c>
      <c r="J29" s="85">
        <v>328</v>
      </c>
      <c r="K29" s="85">
        <v>399</v>
      </c>
      <c r="L29" s="85">
        <v>436</v>
      </c>
      <c r="M29" s="85">
        <v>424</v>
      </c>
      <c r="N29" s="82"/>
      <c r="O29" s="82"/>
      <c r="P29" s="85">
        <v>1632</v>
      </c>
      <c r="Q29" s="85">
        <v>1098.2</v>
      </c>
      <c r="R29" s="85">
        <f t="shared" ref="R29:R34" si="18">H29</f>
        <v>238</v>
      </c>
      <c r="S29" s="85">
        <f>SUM($H29:I29)</f>
        <v>552</v>
      </c>
      <c r="T29" s="85">
        <f>SUM($H29:J29)</f>
        <v>880</v>
      </c>
      <c r="U29" s="85">
        <v>1162.4000000000001</v>
      </c>
      <c r="V29" s="85">
        <f t="shared" ref="V29:V34" si="19">K29</f>
        <v>399</v>
      </c>
      <c r="W29" s="85">
        <f>SUM($K29:L29)</f>
        <v>835</v>
      </c>
      <c r="X29" s="85">
        <f>SUM($K29:M29)</f>
        <v>1259</v>
      </c>
    </row>
    <row r="30" spans="1:28" s="64" customFormat="1" ht="12" customHeight="1" outlineLevel="2" x14ac:dyDescent="0.25">
      <c r="A30" s="83"/>
      <c r="B30" s="83"/>
      <c r="C30" s="83"/>
      <c r="D30" s="86" t="s">
        <v>217</v>
      </c>
      <c r="E30" s="85" t="s">
        <v>310</v>
      </c>
      <c r="F30" s="83"/>
      <c r="G30" s="83"/>
      <c r="H30" s="87">
        <v>0.41826852000000003</v>
      </c>
      <c r="I30" s="87">
        <v>0.40288469999999998</v>
      </c>
      <c r="J30" s="87">
        <v>1.3777005899999999</v>
      </c>
      <c r="K30" s="87">
        <v>1.0667105200000002</v>
      </c>
      <c r="L30" s="87">
        <v>0.51971337999999989</v>
      </c>
      <c r="M30" s="87">
        <v>0.9655244500000002</v>
      </c>
      <c r="N30" s="83"/>
      <c r="O30" s="83"/>
      <c r="P30" s="87">
        <v>3.5569768900000005</v>
      </c>
      <c r="Q30" s="87">
        <v>2.0011360499999999</v>
      </c>
      <c r="R30" s="87">
        <f t="shared" si="18"/>
        <v>0.41826852000000003</v>
      </c>
      <c r="S30" s="87">
        <f>SUM($H30:I30)</f>
        <v>0.82115322000000002</v>
      </c>
      <c r="T30" s="87">
        <f>SUM($H30:J30)</f>
        <v>2.1988538100000001</v>
      </c>
      <c r="U30" s="87">
        <v>2.6724578600000002</v>
      </c>
      <c r="V30" s="85">
        <f t="shared" si="19"/>
        <v>1.0667105200000002</v>
      </c>
      <c r="W30" s="85">
        <f>SUM($K30:L30)</f>
        <v>1.5864239000000002</v>
      </c>
      <c r="X30" s="85">
        <f>SUM($K30:M30)</f>
        <v>2.5519483500000004</v>
      </c>
      <c r="Y30" s="83"/>
    </row>
    <row r="31" spans="1:28" s="64" customFormat="1" ht="12" customHeight="1" outlineLevel="2" x14ac:dyDescent="0.25">
      <c r="A31" s="83"/>
      <c r="B31" s="83"/>
      <c r="C31" s="83"/>
      <c r="D31" s="86" t="s">
        <v>254</v>
      </c>
      <c r="E31" s="85" t="s">
        <v>310</v>
      </c>
      <c r="F31" s="83"/>
      <c r="G31" s="83"/>
      <c r="H31" s="87">
        <v>102.84325508000001</v>
      </c>
      <c r="I31" s="87">
        <v>142.01245224999997</v>
      </c>
      <c r="J31" s="87">
        <v>133.09324591999999</v>
      </c>
      <c r="K31" s="87">
        <v>185.91580930000003</v>
      </c>
      <c r="L31" s="87">
        <v>194.20048232000002</v>
      </c>
      <c r="M31" s="87">
        <v>202.12004171000001</v>
      </c>
      <c r="N31" s="83"/>
      <c r="O31" s="83"/>
      <c r="P31" s="87">
        <v>820.78246579999995</v>
      </c>
      <c r="Q31" s="87">
        <v>491.38375157999997</v>
      </c>
      <c r="R31" s="87">
        <f t="shared" si="18"/>
        <v>102.84325508000001</v>
      </c>
      <c r="S31" s="87">
        <f>SUM($H31:I31)</f>
        <v>244.85570732999997</v>
      </c>
      <c r="T31" s="87">
        <f>SUM($H31:J31)</f>
        <v>377.94895324999993</v>
      </c>
      <c r="U31" s="87">
        <v>490.66203715999995</v>
      </c>
      <c r="V31" s="85">
        <f t="shared" si="19"/>
        <v>185.91580930000003</v>
      </c>
      <c r="W31" s="85">
        <f>SUM($K31:L31)</f>
        <v>380.11629162000008</v>
      </c>
      <c r="X31" s="85">
        <f>SUM($K31:M31)</f>
        <v>582.23633333000009</v>
      </c>
      <c r="Y31" s="83"/>
    </row>
    <row r="32" spans="1:28" s="64" customFormat="1" ht="12" customHeight="1" outlineLevel="2" x14ac:dyDescent="0.25">
      <c r="A32" s="83"/>
      <c r="B32" s="83"/>
      <c r="C32" s="83"/>
      <c r="D32" s="86" t="s">
        <v>255</v>
      </c>
      <c r="E32" s="85" t="s">
        <v>310</v>
      </c>
      <c r="F32" s="83"/>
      <c r="G32" s="83"/>
      <c r="H32" s="87">
        <v>81.792338660000013</v>
      </c>
      <c r="I32" s="87">
        <v>96.928719099999981</v>
      </c>
      <c r="J32" s="87">
        <v>114.73511218</v>
      </c>
      <c r="K32" s="87">
        <v>108.95914764</v>
      </c>
      <c r="L32" s="87">
        <v>109.39846887</v>
      </c>
      <c r="M32" s="87">
        <v>95.48007853</v>
      </c>
      <c r="N32" s="83"/>
      <c r="O32" s="83"/>
      <c r="P32" s="87">
        <v>467.78244356999994</v>
      </c>
      <c r="Q32" s="87">
        <v>343.30716421</v>
      </c>
      <c r="R32" s="87">
        <f t="shared" si="18"/>
        <v>81.792338660000013</v>
      </c>
      <c r="S32" s="87">
        <f>SUM($H32:I32)</f>
        <v>178.72105776000001</v>
      </c>
      <c r="T32" s="87">
        <f>SUM($H32:J32)</f>
        <v>293.45616994</v>
      </c>
      <c r="U32" s="87">
        <v>380.40325901</v>
      </c>
      <c r="V32" s="85">
        <f t="shared" si="19"/>
        <v>108.95914764</v>
      </c>
      <c r="W32" s="85">
        <f>SUM($K32:L32)</f>
        <v>218.35761651000001</v>
      </c>
      <c r="X32" s="85">
        <f>SUM($K32:M32)</f>
        <v>313.83769504000003</v>
      </c>
      <c r="Y32" s="83"/>
    </row>
    <row r="33" spans="1:28" s="64" customFormat="1" ht="12" customHeight="1" outlineLevel="2" x14ac:dyDescent="0.25">
      <c r="A33" s="83"/>
      <c r="B33" s="83"/>
      <c r="C33" s="83"/>
      <c r="D33" s="86" t="s">
        <v>256</v>
      </c>
      <c r="E33" s="85" t="s">
        <v>310</v>
      </c>
      <c r="F33" s="83"/>
      <c r="G33" s="83"/>
      <c r="H33" s="87">
        <v>49.999590180000013</v>
      </c>
      <c r="I33" s="87">
        <v>64.90462101</v>
      </c>
      <c r="J33" s="87">
        <v>73.350036619999997</v>
      </c>
      <c r="K33" s="87">
        <v>95.540313900000015</v>
      </c>
      <c r="L33" s="87">
        <v>123.82923271000001</v>
      </c>
      <c r="M33" s="87">
        <v>116.78785968</v>
      </c>
      <c r="N33" s="83"/>
      <c r="O33" s="83"/>
      <c r="P33" s="87">
        <v>296.89754054000002</v>
      </c>
      <c r="Q33" s="87">
        <v>240.43942928999999</v>
      </c>
      <c r="R33" s="87">
        <f t="shared" si="18"/>
        <v>49.999590180000013</v>
      </c>
      <c r="S33" s="87">
        <f>SUM($H33:I33)</f>
        <v>114.90421119000001</v>
      </c>
      <c r="T33" s="87">
        <f>SUM($H33:J33)</f>
        <v>188.25424781000001</v>
      </c>
      <c r="U33" s="87">
        <v>266.22890547000003</v>
      </c>
      <c r="V33" s="85">
        <f t="shared" si="19"/>
        <v>95.540313900000015</v>
      </c>
      <c r="W33" s="85">
        <f>SUM($K33:L33)</f>
        <v>219.36954661000004</v>
      </c>
      <c r="X33" s="85">
        <f>SUM($K33:M33)</f>
        <v>336.15740629000004</v>
      </c>
      <c r="Y33" s="83"/>
    </row>
    <row r="34" spans="1:28" s="64" customFormat="1" ht="12" customHeight="1" outlineLevel="2" x14ac:dyDescent="0.25">
      <c r="A34" s="83"/>
      <c r="B34" s="83"/>
      <c r="C34" s="83"/>
      <c r="D34" s="86" t="s">
        <v>224</v>
      </c>
      <c r="E34" s="85" t="s">
        <v>310</v>
      </c>
      <c r="F34" s="83"/>
      <c r="G34" s="83"/>
      <c r="H34" s="87">
        <v>2.9465475599999706</v>
      </c>
      <c r="I34" s="87">
        <v>9.7513229400000228</v>
      </c>
      <c r="J34" s="87">
        <v>5.4439046900000676</v>
      </c>
      <c r="K34" s="87">
        <v>7.5180186399999798</v>
      </c>
      <c r="L34" s="87">
        <v>8.0521027199999935</v>
      </c>
      <c r="M34" s="87">
        <v>8.646495630000004</v>
      </c>
      <c r="N34" s="83"/>
      <c r="O34" s="83"/>
      <c r="P34" s="87">
        <v>42.980573200000094</v>
      </c>
      <c r="Q34" s="87">
        <v>21.068518870000105</v>
      </c>
      <c r="R34" s="87">
        <f t="shared" si="18"/>
        <v>2.9465475599999706</v>
      </c>
      <c r="S34" s="87">
        <f>SUM($H34:I34)</f>
        <v>12.697870499999993</v>
      </c>
      <c r="T34" s="87">
        <f>SUM($H34:J34)</f>
        <v>18.141775190000061</v>
      </c>
      <c r="U34" s="87">
        <v>22.433340500000128</v>
      </c>
      <c r="V34" s="85">
        <f t="shared" si="19"/>
        <v>7.5180186399999798</v>
      </c>
      <c r="W34" s="85">
        <f>SUM($K34:L34)</f>
        <v>15.570121359999973</v>
      </c>
      <c r="X34" s="85">
        <f>SUM($K34:M34)</f>
        <v>24.216616989999977</v>
      </c>
      <c r="Y34" s="83"/>
    </row>
    <row r="35" spans="1:28" s="82" customFormat="1" ht="5.0999999999999996" customHeight="1" outlineLevel="1" x14ac:dyDescent="0.25">
      <c r="H35" s="85"/>
      <c r="I35" s="85"/>
      <c r="J35" s="85"/>
      <c r="K35" s="85"/>
      <c r="L35" s="85"/>
      <c r="M35" s="85"/>
      <c r="P35" s="85"/>
      <c r="Q35" s="85"/>
      <c r="R35" s="85"/>
      <c r="S35" s="85"/>
      <c r="T35" s="85"/>
      <c r="U35" s="85"/>
      <c r="V35" s="85"/>
      <c r="W35" s="85"/>
      <c r="X35" s="85"/>
      <c r="Z35" s="62"/>
      <c r="AA35" s="62"/>
      <c r="AB35" s="62"/>
    </row>
    <row r="36" spans="1:28" s="82" customFormat="1" outlineLevel="1" x14ac:dyDescent="0.25">
      <c r="B36" s="62"/>
      <c r="C36" s="80" t="s">
        <v>226</v>
      </c>
      <c r="D36" s="81"/>
      <c r="E36" s="94" t="s">
        <v>310</v>
      </c>
      <c r="F36" s="81"/>
      <c r="G36" s="81"/>
      <c r="H36" s="94">
        <v>230</v>
      </c>
      <c r="I36" s="94">
        <v>259</v>
      </c>
      <c r="J36" s="94">
        <v>253</v>
      </c>
      <c r="K36" s="94">
        <v>325</v>
      </c>
      <c r="L36" s="94">
        <v>371</v>
      </c>
      <c r="M36" s="94">
        <v>384</v>
      </c>
      <c r="N36" s="80"/>
      <c r="O36" s="80"/>
      <c r="P36" s="94">
        <v>1527.1</v>
      </c>
      <c r="Q36" s="94">
        <v>1192.4000000000001</v>
      </c>
      <c r="R36" s="94">
        <f t="shared" ref="R36" si="20">H36</f>
        <v>230</v>
      </c>
      <c r="S36" s="94">
        <f>SUM($H36:I36)</f>
        <v>489</v>
      </c>
      <c r="T36" s="94">
        <f>SUM($H36:J36)</f>
        <v>742</v>
      </c>
      <c r="U36" s="94">
        <v>991.30000000000007</v>
      </c>
      <c r="V36" s="94">
        <f>K36</f>
        <v>325</v>
      </c>
      <c r="W36" s="94">
        <f>SUM($K36:L36)</f>
        <v>696</v>
      </c>
      <c r="X36" s="94">
        <f>SUM($K36:M36)</f>
        <v>1080</v>
      </c>
      <c r="Z36" s="62"/>
      <c r="AA36" s="62"/>
      <c r="AB36" s="62"/>
    </row>
    <row r="37" spans="1:28" s="82" customFormat="1" ht="5.0999999999999996" customHeight="1" outlineLevel="2" x14ac:dyDescent="0.25">
      <c r="G37" s="85"/>
    </row>
    <row r="38" spans="1:28" s="82" customFormat="1" outlineLevel="2" x14ac:dyDescent="0.25">
      <c r="D38" s="89" t="s">
        <v>227</v>
      </c>
      <c r="E38" s="85" t="s">
        <v>310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P38" s="85" t="s">
        <v>184</v>
      </c>
      <c r="Q38" s="85">
        <v>0</v>
      </c>
      <c r="R38" s="85">
        <f>H38</f>
        <v>0</v>
      </c>
      <c r="S38" s="85" t="s">
        <v>184</v>
      </c>
      <c r="T38" s="85" t="s">
        <v>184</v>
      </c>
      <c r="U38" s="85">
        <v>0</v>
      </c>
      <c r="V38" s="85">
        <f t="shared" ref="V38:V48" si="21">K38</f>
        <v>0</v>
      </c>
      <c r="W38" s="85">
        <f>SUM($K38:L38)</f>
        <v>0</v>
      </c>
      <c r="X38" s="85">
        <f>SUM($K38:M38)</f>
        <v>0</v>
      </c>
    </row>
    <row r="39" spans="1:28" s="82" customFormat="1" outlineLevel="2" x14ac:dyDescent="0.25">
      <c r="D39" s="89" t="s">
        <v>228</v>
      </c>
      <c r="E39" s="85" t="s">
        <v>310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P39" s="85" t="s">
        <v>184</v>
      </c>
      <c r="Q39" s="85">
        <v>0</v>
      </c>
      <c r="R39" s="85">
        <f t="shared" ref="R39:R48" si="22">H39</f>
        <v>0</v>
      </c>
      <c r="S39" s="85" t="s">
        <v>184</v>
      </c>
      <c r="T39" s="85" t="s">
        <v>184</v>
      </c>
      <c r="U39" s="85">
        <v>0</v>
      </c>
      <c r="V39" s="85">
        <f t="shared" si="21"/>
        <v>0</v>
      </c>
      <c r="W39" s="85">
        <f>SUM($K39:L39)</f>
        <v>0</v>
      </c>
      <c r="X39" s="85">
        <f>SUM($K39:M39)</f>
        <v>0</v>
      </c>
    </row>
    <row r="40" spans="1:28" s="82" customFormat="1" outlineLevel="2" x14ac:dyDescent="0.25">
      <c r="D40" s="89" t="s">
        <v>229</v>
      </c>
      <c r="E40" s="85" t="s">
        <v>310</v>
      </c>
      <c r="G40" s="85">
        <v>0</v>
      </c>
      <c r="H40" s="85">
        <v>31.284106000000001</v>
      </c>
      <c r="I40" s="85">
        <v>0</v>
      </c>
      <c r="J40" s="85">
        <v>27.414877000000008</v>
      </c>
      <c r="K40" s="85">
        <v>53.779177080000004</v>
      </c>
      <c r="L40" s="85">
        <v>52.072175469999998</v>
      </c>
      <c r="M40" s="85">
        <v>48.501944330000015</v>
      </c>
      <c r="P40" s="85" t="s">
        <v>184</v>
      </c>
      <c r="Q40" s="85">
        <v>136.07147999173876</v>
      </c>
      <c r="R40" s="85">
        <f t="shared" si="22"/>
        <v>31.284106000000001</v>
      </c>
      <c r="S40" s="85" t="s">
        <v>184</v>
      </c>
      <c r="T40" s="85" t="s">
        <v>184</v>
      </c>
      <c r="U40" s="85">
        <v>132.540426</v>
      </c>
      <c r="V40" s="85">
        <f t="shared" si="21"/>
        <v>53.779177080000004</v>
      </c>
      <c r="W40" s="85">
        <f>SUM($K40:L40)</f>
        <v>105.85135255</v>
      </c>
      <c r="X40" s="85">
        <f>SUM($K40:M40)</f>
        <v>154.35329688000002</v>
      </c>
    </row>
    <row r="41" spans="1:28" s="82" customFormat="1" outlineLevel="2" x14ac:dyDescent="0.25">
      <c r="D41" s="89" t="s">
        <v>230</v>
      </c>
      <c r="E41" s="85" t="s">
        <v>310</v>
      </c>
      <c r="G41" s="85">
        <v>0</v>
      </c>
      <c r="H41" s="85">
        <v>2.9732440000000002</v>
      </c>
      <c r="I41" s="85">
        <v>0</v>
      </c>
      <c r="J41" s="85">
        <v>2.139365999999999</v>
      </c>
      <c r="K41" s="85">
        <v>4.2932770499999995</v>
      </c>
      <c r="L41" s="85">
        <v>3.8442779900000006</v>
      </c>
      <c r="M41" s="85">
        <v>4.1598950699999993</v>
      </c>
      <c r="P41" s="85" t="s">
        <v>184</v>
      </c>
      <c r="Q41" s="85">
        <v>10.65958003658853</v>
      </c>
      <c r="R41" s="85">
        <f t="shared" si="22"/>
        <v>2.9732440000000002</v>
      </c>
      <c r="S41" s="85" t="s">
        <v>184</v>
      </c>
      <c r="T41" s="85" t="s">
        <v>184</v>
      </c>
      <c r="U41" s="85">
        <v>10.744294999999999</v>
      </c>
      <c r="V41" s="85">
        <f t="shared" si="21"/>
        <v>4.2932770499999995</v>
      </c>
      <c r="W41" s="85">
        <f>SUM($K41:L41)</f>
        <v>8.1375550400000005</v>
      </c>
      <c r="X41" s="85">
        <f>SUM($K41:M41)</f>
        <v>12.29745011</v>
      </c>
    </row>
    <row r="42" spans="1:28" s="82" customFormat="1" outlineLevel="2" x14ac:dyDescent="0.25">
      <c r="D42" s="89" t="s">
        <v>231</v>
      </c>
      <c r="E42" s="85" t="s">
        <v>310</v>
      </c>
      <c r="G42" s="85">
        <v>0</v>
      </c>
      <c r="H42" s="85">
        <v>133.16344126999999</v>
      </c>
      <c r="I42" s="85">
        <v>0</v>
      </c>
      <c r="J42" s="85">
        <v>138.01316194999998</v>
      </c>
      <c r="K42" s="85">
        <v>179.84266231000001</v>
      </c>
      <c r="L42" s="85">
        <v>202.69367107999997</v>
      </c>
      <c r="M42" s="85">
        <v>240.36015750999999</v>
      </c>
      <c r="P42" s="85" t="s">
        <v>184</v>
      </c>
      <c r="Q42" s="85">
        <v>666.08098801125504</v>
      </c>
      <c r="R42" s="85">
        <f t="shared" si="22"/>
        <v>133.16344126999999</v>
      </c>
      <c r="S42" s="85" t="s">
        <v>184</v>
      </c>
      <c r="T42" s="85" t="s">
        <v>184</v>
      </c>
      <c r="U42" s="85">
        <v>548.09125040198103</v>
      </c>
      <c r="V42" s="85">
        <f t="shared" si="21"/>
        <v>179.84266231000001</v>
      </c>
      <c r="W42" s="85">
        <f>SUM($K42:L42)</f>
        <v>382.53633338999998</v>
      </c>
      <c r="X42" s="85">
        <f>SUM($K42:M42)</f>
        <v>622.8964909</v>
      </c>
    </row>
    <row r="43" spans="1:28" s="82" customFormat="1" outlineLevel="2" x14ac:dyDescent="0.25">
      <c r="D43" s="89" t="s">
        <v>232</v>
      </c>
      <c r="E43" s="85" t="s">
        <v>310</v>
      </c>
      <c r="G43" s="85">
        <v>0</v>
      </c>
      <c r="H43" s="85">
        <v>9.3313370300000003</v>
      </c>
      <c r="I43" s="85">
        <v>0</v>
      </c>
      <c r="J43" s="85">
        <v>8.1775885699999993</v>
      </c>
      <c r="K43" s="85">
        <v>11.543383469999998</v>
      </c>
      <c r="L43" s="85">
        <v>9.7247862900000026</v>
      </c>
      <c r="M43" s="85">
        <v>9.6627744300000007</v>
      </c>
      <c r="P43" s="85" t="s">
        <v>184</v>
      </c>
      <c r="Q43" s="85">
        <v>32.178920368164235</v>
      </c>
      <c r="R43" s="85">
        <f t="shared" si="22"/>
        <v>9.3313370300000003</v>
      </c>
      <c r="S43" s="85" t="s">
        <v>184</v>
      </c>
      <c r="T43" s="85" t="s">
        <v>184</v>
      </c>
      <c r="U43" s="85">
        <v>36.166778529999995</v>
      </c>
      <c r="V43" s="85">
        <f t="shared" si="21"/>
        <v>11.543383469999998</v>
      </c>
      <c r="W43" s="85">
        <f>SUM($K43:L43)</f>
        <v>21.268169759999999</v>
      </c>
      <c r="X43" s="85">
        <f>SUM($K43:M43)</f>
        <v>30.930944189999998</v>
      </c>
    </row>
    <row r="44" spans="1:28" s="82" customFormat="1" outlineLevel="2" x14ac:dyDescent="0.25">
      <c r="D44" s="89" t="s">
        <v>233</v>
      </c>
      <c r="E44" s="85" t="s">
        <v>310</v>
      </c>
      <c r="G44" s="85">
        <v>0</v>
      </c>
      <c r="H44" s="85">
        <v>3.9979672700000002</v>
      </c>
      <c r="I44" s="85">
        <v>0</v>
      </c>
      <c r="J44" s="85">
        <v>3.2723761800000002</v>
      </c>
      <c r="K44" s="85">
        <v>5.3518397899999997</v>
      </c>
      <c r="L44" s="85">
        <v>4.0543433899999997</v>
      </c>
      <c r="M44" s="85">
        <v>4.1349755700000008</v>
      </c>
      <c r="P44" s="85" t="s">
        <v>184</v>
      </c>
      <c r="Q44" s="85">
        <v>18.891680048815786</v>
      </c>
      <c r="R44" s="85">
        <f t="shared" si="22"/>
        <v>3.9979672700000002</v>
      </c>
      <c r="S44" s="85" t="s">
        <v>184</v>
      </c>
      <c r="T44" s="85" t="s">
        <v>184</v>
      </c>
      <c r="U44" s="85">
        <v>15.09497788</v>
      </c>
      <c r="V44" s="85">
        <f t="shared" si="21"/>
        <v>5.3518397899999997</v>
      </c>
      <c r="W44" s="85">
        <f>SUM($K44:L44)</f>
        <v>9.4061831799999993</v>
      </c>
      <c r="X44" s="85">
        <f>SUM($K44:M44)</f>
        <v>13.541158750000001</v>
      </c>
    </row>
    <row r="45" spans="1:28" s="82" customFormat="1" outlineLevel="2" x14ac:dyDescent="0.25">
      <c r="D45" s="89" t="s">
        <v>234</v>
      </c>
      <c r="E45" s="85" t="s">
        <v>310</v>
      </c>
      <c r="G45" s="85">
        <v>0</v>
      </c>
      <c r="H45" s="85">
        <v>2.0654287099999999</v>
      </c>
      <c r="I45" s="85">
        <v>0</v>
      </c>
      <c r="J45" s="85">
        <v>1.8075948100000006</v>
      </c>
      <c r="K45" s="85">
        <v>2.2572877899999999</v>
      </c>
      <c r="L45" s="85">
        <v>2.0790577200000002</v>
      </c>
      <c r="M45" s="85">
        <v>2.2085341400000007</v>
      </c>
      <c r="P45" s="85" t="s">
        <v>184</v>
      </c>
      <c r="Q45" s="85">
        <v>8.2739096726989203</v>
      </c>
      <c r="R45" s="85">
        <f t="shared" si="22"/>
        <v>2.0654287099999999</v>
      </c>
      <c r="S45" s="85" t="s">
        <v>184</v>
      </c>
      <c r="T45" s="85" t="s">
        <v>184</v>
      </c>
      <c r="U45" s="85">
        <v>7.7716693699999997</v>
      </c>
      <c r="V45" s="85">
        <f t="shared" si="21"/>
        <v>2.2572877899999999</v>
      </c>
      <c r="W45" s="85">
        <f>SUM($K45:L45)</f>
        <v>4.3363455100000001</v>
      </c>
      <c r="X45" s="85">
        <f>SUM($K45:M45)</f>
        <v>6.5448796500000004</v>
      </c>
    </row>
    <row r="46" spans="1:28" s="82" customFormat="1" outlineLevel="2" x14ac:dyDescent="0.25">
      <c r="D46" s="89" t="s">
        <v>235</v>
      </c>
      <c r="E46" s="85" t="s">
        <v>310</v>
      </c>
      <c r="G46" s="85">
        <v>0</v>
      </c>
      <c r="H46" s="85">
        <v>23.600335360000003</v>
      </c>
      <c r="I46" s="85">
        <v>0</v>
      </c>
      <c r="J46" s="85">
        <v>22.724386510000013</v>
      </c>
      <c r="K46" s="85">
        <v>26.492547070000001</v>
      </c>
      <c r="L46" s="85">
        <v>25.761408459999998</v>
      </c>
      <c r="M46" s="85">
        <v>25.536157599999999</v>
      </c>
      <c r="P46" s="85" t="s">
        <v>184</v>
      </c>
      <c r="Q46" s="85">
        <v>88.6187304887126</v>
      </c>
      <c r="R46" s="85">
        <f t="shared" si="22"/>
        <v>23.600335360000003</v>
      </c>
      <c r="S46" s="85" t="s">
        <v>184</v>
      </c>
      <c r="T46" s="85" t="s">
        <v>184</v>
      </c>
      <c r="U46" s="85">
        <v>94.723253389999996</v>
      </c>
      <c r="V46" s="85">
        <f t="shared" si="21"/>
        <v>26.492547070000001</v>
      </c>
      <c r="W46" s="85">
        <f>SUM($K46:L46)</f>
        <v>52.253955529999999</v>
      </c>
      <c r="X46" s="85">
        <f>SUM($K46:M46)</f>
        <v>77.790113129999995</v>
      </c>
    </row>
    <row r="47" spans="1:28" s="82" customFormat="1" outlineLevel="2" x14ac:dyDescent="0.25">
      <c r="D47" s="89" t="s">
        <v>236</v>
      </c>
      <c r="E47" s="85" t="s">
        <v>310</v>
      </c>
      <c r="G47" s="85">
        <v>0</v>
      </c>
      <c r="H47" s="85">
        <v>8</v>
      </c>
      <c r="I47" s="85">
        <v>0</v>
      </c>
      <c r="J47" s="85">
        <v>34</v>
      </c>
      <c r="K47" s="85">
        <v>27.53844076</v>
      </c>
      <c r="L47" s="85">
        <v>56.030064160000009</v>
      </c>
      <c r="M47" s="85">
        <v>34.750622889999981</v>
      </c>
      <c r="P47" s="85" t="s">
        <v>184</v>
      </c>
      <c r="Q47" s="85">
        <v>171.94725494574718</v>
      </c>
      <c r="R47" s="85">
        <f t="shared" si="22"/>
        <v>8</v>
      </c>
      <c r="S47" s="85" t="s">
        <v>184</v>
      </c>
      <c r="T47" s="85" t="s">
        <v>184</v>
      </c>
      <c r="U47" s="85">
        <v>85.821118418018955</v>
      </c>
      <c r="V47" s="85">
        <f t="shared" si="21"/>
        <v>27.53844076</v>
      </c>
      <c r="W47" s="85">
        <f>SUM($K47:L47)</f>
        <v>83.568504920000009</v>
      </c>
      <c r="X47" s="85">
        <f>SUM($K47:M47)</f>
        <v>118.31912781</v>
      </c>
    </row>
    <row r="48" spans="1:28" s="82" customFormat="1" outlineLevel="2" x14ac:dyDescent="0.25">
      <c r="D48" s="89" t="s">
        <v>237</v>
      </c>
      <c r="E48" s="85" t="s">
        <v>310</v>
      </c>
      <c r="G48" s="85">
        <v>0</v>
      </c>
      <c r="H48" s="85">
        <v>15.59764594</v>
      </c>
      <c r="I48" s="85">
        <v>0</v>
      </c>
      <c r="J48" s="85">
        <v>15.623297770000001</v>
      </c>
      <c r="K48" s="85">
        <v>14.08166845</v>
      </c>
      <c r="L48" s="85">
        <v>14.416923869999998</v>
      </c>
      <c r="M48" s="85">
        <v>14.455094959999991</v>
      </c>
      <c r="P48" s="85" t="s">
        <v>184</v>
      </c>
      <c r="Q48" s="85">
        <v>59.677456436279087</v>
      </c>
      <c r="R48" s="85">
        <f t="shared" si="22"/>
        <v>15.59764594</v>
      </c>
      <c r="S48" s="85" t="s">
        <v>184</v>
      </c>
      <c r="T48" s="85" t="s">
        <v>184</v>
      </c>
      <c r="U48" s="85">
        <v>60.346231010000011</v>
      </c>
      <c r="V48" s="85">
        <f t="shared" si="21"/>
        <v>14.08166845</v>
      </c>
      <c r="W48" s="85">
        <f>SUM($K48:L48)</f>
        <v>28.49859232</v>
      </c>
      <c r="X48" s="85">
        <f>SUM($K48:M48)</f>
        <v>42.95368727999999</v>
      </c>
    </row>
    <row r="49" spans="2:28" s="82" customFormat="1" ht="5.0999999999999996" customHeight="1" outlineLevel="1" x14ac:dyDescent="0.25">
      <c r="H49" s="85"/>
      <c r="I49" s="85"/>
      <c r="J49" s="85"/>
      <c r="K49" s="85"/>
      <c r="L49" s="85"/>
      <c r="M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8" s="82" customFormat="1" outlineLevel="1" x14ac:dyDescent="0.25">
      <c r="B50" s="62"/>
      <c r="C50" s="80" t="s">
        <v>238</v>
      </c>
      <c r="D50" s="81"/>
      <c r="E50" s="94" t="s">
        <v>310</v>
      </c>
      <c r="F50" s="81"/>
      <c r="G50" s="81"/>
      <c r="H50" s="94">
        <v>8</v>
      </c>
      <c r="I50" s="94">
        <v>55</v>
      </c>
      <c r="J50" s="94">
        <v>75</v>
      </c>
      <c r="K50" s="94">
        <v>74</v>
      </c>
      <c r="L50" s="94">
        <v>65</v>
      </c>
      <c r="M50" s="94">
        <v>40</v>
      </c>
      <c r="N50" s="81"/>
      <c r="O50" s="81"/>
      <c r="P50" s="94">
        <v>104.9</v>
      </c>
      <c r="Q50" s="94">
        <v>-94.2</v>
      </c>
      <c r="R50" s="94">
        <f t="shared" ref="R50" si="23">H50</f>
        <v>8</v>
      </c>
      <c r="S50" s="94">
        <f>SUM($H50:I50)</f>
        <v>63</v>
      </c>
      <c r="T50" s="94">
        <f>SUM($H50:J50)</f>
        <v>138</v>
      </c>
      <c r="U50" s="94">
        <v>171.1</v>
      </c>
      <c r="V50" s="94">
        <f>K50</f>
        <v>74</v>
      </c>
      <c r="W50" s="94">
        <f>SUM($K50:L50)</f>
        <v>139</v>
      </c>
      <c r="X50" s="94">
        <f>SUM($K50:M50)</f>
        <v>179</v>
      </c>
      <c r="Z50" s="62"/>
      <c r="AA50" s="62"/>
      <c r="AB50" s="62"/>
    </row>
    <row r="51" spans="2:28" s="82" customFormat="1" ht="5.0999999999999996" customHeight="1" outlineLevel="1" x14ac:dyDescent="0.25">
      <c r="H51" s="85"/>
      <c r="I51" s="85"/>
      <c r="J51" s="85"/>
      <c r="K51" s="85"/>
      <c r="L51" s="85"/>
      <c r="M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8" s="82" customFormat="1" outlineLevel="1" x14ac:dyDescent="0.25">
      <c r="B52" s="62"/>
      <c r="C52" s="80" t="s">
        <v>239</v>
      </c>
      <c r="D52" s="81"/>
      <c r="E52" s="94" t="s">
        <v>310</v>
      </c>
      <c r="F52" s="81"/>
      <c r="G52" s="81"/>
      <c r="H52" s="94">
        <v>-5</v>
      </c>
      <c r="I52" s="94">
        <v>37</v>
      </c>
      <c r="J52" s="94">
        <v>62</v>
      </c>
      <c r="K52" s="94">
        <v>54</v>
      </c>
      <c r="L52" s="94">
        <v>47</v>
      </c>
      <c r="M52" s="94">
        <v>24</v>
      </c>
      <c r="N52" s="80"/>
      <c r="O52" s="80"/>
      <c r="P52" s="94">
        <v>38.9</v>
      </c>
      <c r="Q52" s="94">
        <v>-155.30000000000001</v>
      </c>
      <c r="R52" s="94">
        <f t="shared" ref="R52" si="24">H52</f>
        <v>-5</v>
      </c>
      <c r="S52" s="94">
        <f>SUM($H52:I52)</f>
        <v>32</v>
      </c>
      <c r="T52" s="94">
        <f>SUM($H52:J52)</f>
        <v>94</v>
      </c>
      <c r="U52" s="94">
        <v>116.8</v>
      </c>
      <c r="V52" s="94">
        <f>K52</f>
        <v>54</v>
      </c>
      <c r="W52" s="94">
        <f>SUM($K52:L52)</f>
        <v>101</v>
      </c>
      <c r="X52" s="94">
        <f>SUM($K52:M52)</f>
        <v>125</v>
      </c>
      <c r="Z52" s="62"/>
      <c r="AA52" s="62"/>
      <c r="AB52" s="62"/>
    </row>
    <row r="53" spans="2:28" s="82" customFormat="1" ht="5.0999999999999996" customHeight="1" outlineLevel="1" x14ac:dyDescent="0.25">
      <c r="H53" s="85"/>
      <c r="I53" s="85"/>
      <c r="J53" s="85"/>
      <c r="K53" s="85"/>
      <c r="L53" s="85"/>
      <c r="M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8" s="82" customFormat="1" outlineLevel="1" x14ac:dyDescent="0.25">
      <c r="B54" s="62"/>
      <c r="C54" s="80" t="s">
        <v>27</v>
      </c>
      <c r="D54" s="81"/>
      <c r="E54" s="94" t="s">
        <v>310</v>
      </c>
      <c r="F54" s="81"/>
      <c r="G54" s="81"/>
      <c r="H54" s="94">
        <v>11</v>
      </c>
      <c r="I54" s="94">
        <v>52</v>
      </c>
      <c r="J54" s="94">
        <v>79</v>
      </c>
      <c r="K54" s="94">
        <v>68</v>
      </c>
      <c r="L54" s="94">
        <v>62</v>
      </c>
      <c r="M54" s="94">
        <v>38</v>
      </c>
      <c r="N54" s="80"/>
      <c r="O54" s="80"/>
      <c r="P54" s="94">
        <v>108</v>
      </c>
      <c r="Q54" s="94">
        <v>-93.4</v>
      </c>
      <c r="R54" s="94">
        <f t="shared" ref="R54" si="25">H54</f>
        <v>11</v>
      </c>
      <c r="S54" s="94">
        <f>SUM($H54:I54)</f>
        <v>63</v>
      </c>
      <c r="T54" s="94">
        <f>SUM($H54:J54)</f>
        <v>142</v>
      </c>
      <c r="U54" s="94">
        <v>178</v>
      </c>
      <c r="V54" s="94">
        <f>K54</f>
        <v>68</v>
      </c>
      <c r="W54" s="94">
        <f>SUM($K54:L54)</f>
        <v>130</v>
      </c>
      <c r="X54" s="94">
        <f>SUM($K54:M54)</f>
        <v>168</v>
      </c>
      <c r="Z54" s="62"/>
      <c r="AA54" s="62"/>
      <c r="AB54" s="62"/>
    </row>
    <row r="55" spans="2:28" s="82" customFormat="1" ht="5.0999999999999996" customHeight="1" outlineLevel="1" x14ac:dyDescent="0.25">
      <c r="H55" s="85"/>
      <c r="I55" s="85"/>
      <c r="J55" s="85"/>
      <c r="K55" s="85"/>
      <c r="L55" s="85"/>
      <c r="M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2:28" s="82" customFormat="1" outlineLevel="1" x14ac:dyDescent="0.25">
      <c r="B56" s="62"/>
      <c r="C56" s="80" t="s">
        <v>240</v>
      </c>
      <c r="D56" s="81"/>
      <c r="E56" s="94" t="s">
        <v>310</v>
      </c>
      <c r="F56" s="81"/>
      <c r="G56" s="81"/>
      <c r="H56" s="94">
        <v>-11</v>
      </c>
      <c r="I56" s="94">
        <v>36</v>
      </c>
      <c r="J56" s="94">
        <v>64</v>
      </c>
      <c r="K56" s="94">
        <v>54</v>
      </c>
      <c r="L56" s="94">
        <v>45</v>
      </c>
      <c r="M56" s="94">
        <v>23</v>
      </c>
      <c r="N56" s="80"/>
      <c r="O56" s="80"/>
      <c r="P56" s="94">
        <v>9.6999999999999993</v>
      </c>
      <c r="Q56" s="94">
        <v>-191.6</v>
      </c>
      <c r="R56" s="94">
        <f t="shared" ref="R56" si="26">H56</f>
        <v>-11</v>
      </c>
      <c r="S56" s="94">
        <f>SUM($H56:I56)</f>
        <v>25</v>
      </c>
      <c r="T56" s="94">
        <f>SUM($H56:J56)</f>
        <v>89</v>
      </c>
      <c r="U56" s="94">
        <v>110.9</v>
      </c>
      <c r="V56" s="94">
        <f>K56</f>
        <v>54</v>
      </c>
      <c r="W56" s="94">
        <f>SUM($K56:L56)</f>
        <v>99</v>
      </c>
      <c r="X56" s="94">
        <f>SUM($K56:M56)</f>
        <v>122</v>
      </c>
      <c r="Z56" s="62"/>
      <c r="AA56" s="62"/>
      <c r="AB56" s="62"/>
    </row>
    <row r="57" spans="2:28" s="82" customFormat="1" ht="5.0999999999999996" customHeight="1" outlineLevel="1" x14ac:dyDescent="0.25">
      <c r="H57" s="85"/>
      <c r="I57" s="85"/>
      <c r="J57" s="85"/>
      <c r="K57" s="85"/>
      <c r="L57" s="85"/>
      <c r="M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8" s="82" customFormat="1" outlineLevel="1" x14ac:dyDescent="0.25">
      <c r="C58" s="90" t="s">
        <v>241</v>
      </c>
      <c r="D58" s="90"/>
      <c r="E58" s="90"/>
      <c r="F58" s="90"/>
      <c r="G58" s="90"/>
      <c r="H58" s="91">
        <v>-16</v>
      </c>
      <c r="I58" s="91">
        <v>-15</v>
      </c>
      <c r="J58" s="91">
        <v>-17</v>
      </c>
      <c r="K58" s="91">
        <v>-14</v>
      </c>
      <c r="L58" s="91">
        <v>-15</v>
      </c>
      <c r="M58" s="91">
        <v>-14</v>
      </c>
      <c r="N58" s="90"/>
      <c r="O58" s="90"/>
      <c r="P58" s="91">
        <v>-82.7</v>
      </c>
      <c r="Q58" s="91">
        <v>-61.900000000000006</v>
      </c>
      <c r="R58" s="91">
        <f t="shared" ref="R58" si="27">H58</f>
        <v>-16</v>
      </c>
      <c r="S58" s="91">
        <f>SUM($H58:I58)</f>
        <v>-31</v>
      </c>
      <c r="T58" s="91">
        <f>SUM($H58:J58)</f>
        <v>-48</v>
      </c>
      <c r="U58" s="91">
        <v>-61.2</v>
      </c>
      <c r="V58" s="91">
        <f>K58</f>
        <v>-14</v>
      </c>
      <c r="W58" s="91">
        <f>SUM($K58:L58)</f>
        <v>-29</v>
      </c>
      <c r="X58" s="91">
        <f>SUM($K58:M58)</f>
        <v>-43</v>
      </c>
    </row>
    <row r="59" spans="2:28" s="82" customFormat="1" ht="5.0999999999999996" customHeight="1" x14ac:dyDescent="0.25">
      <c r="H59" s="85"/>
      <c r="I59" s="85"/>
      <c r="J59" s="85"/>
      <c r="K59" s="85"/>
      <c r="L59" s="85"/>
      <c r="M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8" s="82" customFormat="1" ht="12" customHeight="1" x14ac:dyDescent="0.25">
      <c r="B60" s="112" t="s">
        <v>248</v>
      </c>
      <c r="C60" s="75"/>
      <c r="D60" s="75"/>
      <c r="E60" s="75"/>
      <c r="F60" s="75"/>
      <c r="G60" s="75"/>
      <c r="H60" s="76"/>
      <c r="I60" s="76"/>
      <c r="J60" s="76"/>
      <c r="K60" s="76"/>
      <c r="L60" s="76"/>
      <c r="M60" s="76"/>
      <c r="N60" s="75"/>
      <c r="O60" s="75"/>
      <c r="P60" s="76"/>
      <c r="Q60" s="76"/>
      <c r="R60" s="76"/>
      <c r="S60" s="76"/>
      <c r="T60" s="76"/>
      <c r="U60" s="76"/>
      <c r="V60" s="76"/>
      <c r="W60" s="76"/>
      <c r="X60" s="76"/>
      <c r="Z60" s="62"/>
      <c r="AA60" s="62"/>
      <c r="AB60" s="62"/>
    </row>
    <row r="61" spans="2:28" s="82" customFormat="1" ht="5.0999999999999996" customHeight="1" outlineLevel="1" x14ac:dyDescent="0.25">
      <c r="H61" s="85"/>
      <c r="I61" s="85"/>
      <c r="J61" s="85"/>
      <c r="K61" s="85"/>
      <c r="L61" s="85"/>
      <c r="M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8" s="82" customFormat="1" outlineLevel="1" x14ac:dyDescent="0.25">
      <c r="C62" s="92" t="s">
        <v>243</v>
      </c>
      <c r="D62" s="92"/>
      <c r="E62" s="93" t="s">
        <v>309</v>
      </c>
      <c r="F62" s="92"/>
      <c r="G62" s="92"/>
      <c r="H62" s="93">
        <f t="shared" ref="H62:L62" si="28">H27/H9*1000</f>
        <v>507.98445954957418</v>
      </c>
      <c r="I62" s="93">
        <f t="shared" si="28"/>
        <v>601.33358717479916</v>
      </c>
      <c r="J62" s="93">
        <f t="shared" si="28"/>
        <v>738.52371481914622</v>
      </c>
      <c r="K62" s="93">
        <f t="shared" si="28"/>
        <v>710.49458295344618</v>
      </c>
      <c r="L62" s="93">
        <f t="shared" si="28"/>
        <v>780.08218037614745</v>
      </c>
      <c r="M62" s="93">
        <f>M27/M9*1000</f>
        <v>745.83977634124665</v>
      </c>
      <c r="N62" s="92"/>
      <c r="O62" s="92"/>
      <c r="P62" s="93">
        <f t="shared" ref="P62:X62" si="29">P27/P9*1000</f>
        <v>808.62820202017861</v>
      </c>
      <c r="Q62" s="93">
        <f t="shared" si="29"/>
        <v>622.43877338142329</v>
      </c>
      <c r="R62" s="93">
        <f t="shared" si="29"/>
        <v>507.98445954957418</v>
      </c>
      <c r="S62" s="93">
        <f t="shared" si="29"/>
        <v>557.18685340327022</v>
      </c>
      <c r="T62" s="93">
        <f t="shared" si="29"/>
        <v>613.31723429433646</v>
      </c>
      <c r="U62" s="93">
        <f t="shared" si="29"/>
        <v>626.31242550493891</v>
      </c>
      <c r="V62" s="93">
        <f t="shared" si="29"/>
        <v>710.49458295344618</v>
      </c>
      <c r="W62" s="93">
        <f t="shared" si="29"/>
        <v>745.2056226152115</v>
      </c>
      <c r="X62" s="93">
        <f t="shared" si="29"/>
        <v>745.41906940761692</v>
      </c>
    </row>
    <row r="63" spans="2:28" s="82" customFormat="1" ht="5.0999999999999996" customHeight="1" outlineLevel="1" x14ac:dyDescent="0.25">
      <c r="E63" s="85"/>
      <c r="H63" s="85"/>
      <c r="I63" s="85"/>
      <c r="J63" s="85"/>
      <c r="K63" s="85"/>
      <c r="L63" s="85"/>
      <c r="M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2:28" s="82" customFormat="1" outlineLevel="1" x14ac:dyDescent="0.25">
      <c r="C64" s="92" t="s">
        <v>244</v>
      </c>
      <c r="D64" s="92"/>
      <c r="E64" s="93" t="s">
        <v>309</v>
      </c>
      <c r="F64" s="92"/>
      <c r="G64" s="92"/>
      <c r="H64" s="93">
        <f t="shared" ref="H64:L64" si="30">H54/H9*1000</f>
        <v>23.478273340526535</v>
      </c>
      <c r="I64" s="93">
        <f t="shared" si="30"/>
        <v>99.583906156336155</v>
      </c>
      <c r="J64" s="93">
        <f t="shared" si="30"/>
        <v>177.87613863022122</v>
      </c>
      <c r="K64" s="93">
        <f t="shared" si="30"/>
        <v>121.08679609231663</v>
      </c>
      <c r="L64" s="93">
        <f t="shared" si="30"/>
        <v>110.92911739293839</v>
      </c>
      <c r="M64" s="93">
        <f>M54/M9*1000</f>
        <v>66.844130898507956</v>
      </c>
      <c r="N64" s="92"/>
      <c r="O64" s="92"/>
      <c r="P64" s="93">
        <f t="shared" ref="P64:X64" si="31">P54/P9*1000</f>
        <v>53.512160427805938</v>
      </c>
      <c r="Q64" s="93">
        <f t="shared" si="31"/>
        <v>-52.937335124590177</v>
      </c>
      <c r="R64" s="93">
        <f t="shared" si="31"/>
        <v>23.478273340526535</v>
      </c>
      <c r="S64" s="93">
        <f t="shared" si="31"/>
        <v>63.591977834068892</v>
      </c>
      <c r="T64" s="93">
        <f t="shared" si="31"/>
        <v>98.967099170222482</v>
      </c>
      <c r="U64" s="93">
        <f t="shared" si="31"/>
        <v>95.908131228388768</v>
      </c>
      <c r="V64" s="93">
        <f t="shared" si="31"/>
        <v>121.08679609231663</v>
      </c>
      <c r="W64" s="93">
        <f t="shared" si="31"/>
        <v>116.02003705386527</v>
      </c>
      <c r="X64" s="93">
        <f t="shared" si="31"/>
        <v>99.468152232311084</v>
      </c>
    </row>
    <row r="65" spans="2:28" s="82" customFormat="1" ht="5.0999999999999996" customHeight="1" outlineLevel="1" x14ac:dyDescent="0.25">
      <c r="E65" s="85"/>
      <c r="H65" s="85"/>
      <c r="I65" s="85"/>
      <c r="J65" s="85"/>
      <c r="K65" s="85"/>
      <c r="L65" s="85"/>
      <c r="M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2:28" s="82" customFormat="1" outlineLevel="1" x14ac:dyDescent="0.25">
      <c r="C66" s="92" t="s">
        <v>242</v>
      </c>
      <c r="D66" s="92"/>
      <c r="E66" s="93" t="s">
        <v>310</v>
      </c>
      <c r="F66" s="92"/>
      <c r="G66" s="92"/>
      <c r="H66" s="93" t="s">
        <v>184</v>
      </c>
      <c r="I66" s="93" t="s">
        <v>184</v>
      </c>
      <c r="J66" s="93" t="s">
        <v>184</v>
      </c>
      <c r="K66" s="93" t="s">
        <v>184</v>
      </c>
      <c r="L66" s="93" t="s">
        <v>184</v>
      </c>
      <c r="M66" s="93" t="s">
        <v>184</v>
      </c>
      <c r="N66" s="92"/>
      <c r="O66" s="92"/>
      <c r="P66" s="93">
        <v>17.899999999999999</v>
      </c>
      <c r="Q66" s="93">
        <v>26.5</v>
      </c>
      <c r="R66" s="93" t="s">
        <v>184</v>
      </c>
      <c r="S66" s="93" t="s">
        <v>184</v>
      </c>
      <c r="T66" s="93" t="s">
        <v>184</v>
      </c>
      <c r="U66" s="93">
        <v>26.5</v>
      </c>
      <c r="V66" s="93" t="s">
        <v>184</v>
      </c>
      <c r="W66" s="93" t="s">
        <v>184</v>
      </c>
      <c r="X66" s="93" t="s">
        <v>184</v>
      </c>
    </row>
    <row r="67" spans="2:28" s="82" customFormat="1" ht="5.0999999999999996" customHeight="1" outlineLevel="1" x14ac:dyDescent="0.25">
      <c r="H67" s="85"/>
      <c r="I67" s="85"/>
      <c r="J67" s="85"/>
      <c r="K67" s="85"/>
      <c r="L67" s="85"/>
      <c r="M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2:28" s="82" customFormat="1" outlineLevel="1" x14ac:dyDescent="0.25">
      <c r="C68" s="92" t="s">
        <v>295</v>
      </c>
      <c r="D68" s="92"/>
      <c r="E68" s="93" t="s">
        <v>374</v>
      </c>
      <c r="F68" s="92"/>
      <c r="G68" s="92"/>
      <c r="H68" s="107">
        <f t="shared" ref="H68:L68" si="32">H54/H27</f>
        <v>4.6218487394957986E-2</v>
      </c>
      <c r="I68" s="107">
        <f t="shared" si="32"/>
        <v>0.16560509554140126</v>
      </c>
      <c r="J68" s="107">
        <f t="shared" si="32"/>
        <v>0.24085365853658536</v>
      </c>
      <c r="K68" s="107">
        <f t="shared" si="32"/>
        <v>0.17042606516290726</v>
      </c>
      <c r="L68" s="107">
        <f t="shared" si="32"/>
        <v>0.14220183486238533</v>
      </c>
      <c r="M68" s="107">
        <f>M54/M27</f>
        <v>8.9622641509433956E-2</v>
      </c>
      <c r="N68" s="92"/>
      <c r="O68" s="92"/>
      <c r="P68" s="107">
        <f t="shared" ref="P68:X68" si="33">P54/P27</f>
        <v>6.6176470588235295E-2</v>
      </c>
      <c r="Q68" s="107">
        <f t="shared" si="33"/>
        <v>-8.5048260790384272E-2</v>
      </c>
      <c r="R68" s="107">
        <f t="shared" si="33"/>
        <v>4.6218487394957986E-2</v>
      </c>
      <c r="S68" s="107">
        <f t="shared" si="33"/>
        <v>0.11413043478260869</v>
      </c>
      <c r="T68" s="107">
        <f t="shared" si="33"/>
        <v>0.16136363636363638</v>
      </c>
      <c r="U68" s="107">
        <f t="shared" si="33"/>
        <v>0.15313145216792842</v>
      </c>
      <c r="V68" s="107">
        <f t="shared" si="33"/>
        <v>0.17042606516290726</v>
      </c>
      <c r="W68" s="107">
        <f t="shared" si="33"/>
        <v>0.15568862275449102</v>
      </c>
      <c r="X68" s="107">
        <f t="shared" si="33"/>
        <v>0.13343923749007147</v>
      </c>
    </row>
    <row r="69" spans="2:28" s="82" customFormat="1" x14ac:dyDescent="0.25">
      <c r="C69" s="84"/>
      <c r="H69" s="85"/>
      <c r="I69" s="85"/>
      <c r="J69" s="85"/>
      <c r="K69" s="85"/>
      <c r="L69" s="85"/>
      <c r="M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2:28" s="82" customFormat="1" x14ac:dyDescent="0.25">
      <c r="D70" s="96"/>
      <c r="E70" s="96"/>
      <c r="F70" s="96"/>
      <c r="G70" s="96"/>
      <c r="H70" s="97"/>
      <c r="I70" s="97"/>
      <c r="J70" s="97"/>
      <c r="K70" s="97"/>
      <c r="L70" s="97"/>
      <c r="M70" s="97"/>
      <c r="P70" s="97"/>
      <c r="Q70" s="97"/>
      <c r="R70" s="97"/>
      <c r="S70" s="97"/>
      <c r="T70" s="97"/>
      <c r="U70" s="97"/>
      <c r="V70" s="97"/>
      <c r="W70" s="97"/>
      <c r="X70" s="97"/>
    </row>
    <row r="71" spans="2:28" s="82" customFormat="1" x14ac:dyDescent="0.25">
      <c r="D71" s="96"/>
      <c r="H71" s="97"/>
      <c r="I71" s="97"/>
      <c r="J71" s="97"/>
      <c r="K71" s="97"/>
      <c r="L71" s="97"/>
      <c r="M71" s="97"/>
      <c r="P71" s="97"/>
      <c r="Q71" s="97"/>
      <c r="R71" s="97"/>
      <c r="S71" s="97"/>
      <c r="T71" s="97"/>
      <c r="U71" s="97"/>
      <c r="V71" s="97"/>
      <c r="W71" s="97"/>
      <c r="X71" s="97"/>
    </row>
    <row r="72" spans="2:28" s="82" customFormat="1" x14ac:dyDescent="0.25">
      <c r="H72" s="85"/>
      <c r="I72" s="85"/>
      <c r="J72" s="85"/>
      <c r="K72" s="85"/>
      <c r="L72" s="85"/>
      <c r="M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2:28" s="82" customFormat="1" x14ac:dyDescent="0.25">
      <c r="H73" s="85"/>
      <c r="I73" s="85"/>
      <c r="J73" s="85"/>
      <c r="K73" s="85"/>
      <c r="L73" s="85"/>
      <c r="M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2:28" s="82" customFormat="1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2"/>
      <c r="O74" s="62"/>
      <c r="P74" s="63"/>
      <c r="Q74" s="63"/>
      <c r="R74" s="63"/>
      <c r="S74" s="63"/>
      <c r="T74" s="63"/>
      <c r="U74" s="63"/>
      <c r="V74" s="63"/>
      <c r="W74" s="63"/>
      <c r="X74" s="63"/>
      <c r="Z74" s="62"/>
      <c r="AA74" s="62"/>
      <c r="AB74" s="62"/>
    </row>
    <row r="75" spans="2:28" s="82" customFormat="1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2"/>
      <c r="O75" s="62"/>
      <c r="P75" s="63"/>
      <c r="Q75" s="63"/>
      <c r="R75" s="63"/>
      <c r="S75" s="63"/>
      <c r="T75" s="63"/>
      <c r="U75" s="63"/>
      <c r="V75" s="63"/>
      <c r="W75" s="63"/>
      <c r="X75" s="63"/>
      <c r="Z75" s="62"/>
      <c r="AA75" s="62"/>
      <c r="AB75" s="62"/>
    </row>
    <row r="76" spans="2:28" s="82" customFormat="1" hidden="1" x14ac:dyDescent="0.2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2"/>
      <c r="O76" s="62"/>
      <c r="P76" s="63"/>
      <c r="Q76" s="63"/>
      <c r="R76" s="63"/>
      <c r="S76" s="63"/>
      <c r="T76" s="63"/>
      <c r="U76" s="63"/>
      <c r="V76" s="63"/>
      <c r="W76" s="63"/>
      <c r="X76" s="63"/>
      <c r="Z76" s="62"/>
      <c r="AA76" s="62"/>
      <c r="AB76" s="62"/>
    </row>
    <row r="77" spans="2:28" s="82" customFormat="1" hidden="1" x14ac:dyDescent="0.25">
      <c r="H77" s="85"/>
      <c r="I77" s="85"/>
      <c r="J77" s="85"/>
      <c r="K77" s="85"/>
      <c r="L77" s="85"/>
      <c r="M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2:28" s="82" customFormat="1" hidden="1" x14ac:dyDescent="0.25">
      <c r="H78" s="85"/>
      <c r="I78" s="85"/>
      <c r="J78" s="85"/>
      <c r="K78" s="85"/>
      <c r="L78" s="85"/>
      <c r="M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2:28" s="82" customFormat="1" hidden="1" x14ac:dyDescent="0.25">
      <c r="H79" s="85"/>
      <c r="I79" s="85"/>
      <c r="J79" s="85"/>
      <c r="K79" s="85"/>
      <c r="L79" s="85"/>
      <c r="M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2:28" ht="12" hidden="1" customHeight="1" x14ac:dyDescent="0.25">
      <c r="H80" s="116"/>
      <c r="I80" s="116"/>
      <c r="J80" s="116"/>
      <c r="K80" s="116"/>
      <c r="L80" s="116"/>
      <c r="M80" s="116"/>
      <c r="S80" s="116"/>
      <c r="T80" s="116"/>
      <c r="W80" s="116"/>
      <c r="X80" s="116"/>
    </row>
    <row r="81" spans="2:28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2"/>
      <c r="O81" s="62"/>
      <c r="P81" s="63"/>
      <c r="Q81" s="63"/>
      <c r="R81" s="63"/>
      <c r="S81" s="63"/>
      <c r="T81" s="63"/>
      <c r="U81" s="63"/>
      <c r="V81" s="63"/>
      <c r="W81" s="63"/>
      <c r="X81" s="63"/>
      <c r="Z81" s="62"/>
      <c r="AA81" s="62"/>
      <c r="AB81" s="62"/>
    </row>
    <row r="82" spans="2:28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2"/>
      <c r="O82" s="62"/>
      <c r="P82" s="63"/>
      <c r="Q82" s="63"/>
      <c r="R82" s="63"/>
      <c r="S82" s="63"/>
      <c r="T82" s="63"/>
      <c r="U82" s="63"/>
      <c r="V82" s="63"/>
      <c r="W82" s="63"/>
      <c r="X82" s="63"/>
      <c r="Z82" s="62"/>
      <c r="AA82" s="62"/>
      <c r="AB82" s="62"/>
    </row>
    <row r="83" spans="2:28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2"/>
      <c r="O83" s="62"/>
      <c r="P83" s="63"/>
      <c r="Q83" s="63"/>
      <c r="R83" s="63"/>
      <c r="S83" s="63"/>
      <c r="T83" s="63"/>
      <c r="U83" s="63"/>
      <c r="V83" s="63"/>
      <c r="W83" s="63"/>
      <c r="X83" s="63"/>
      <c r="Z83" s="62"/>
      <c r="AA83" s="62"/>
      <c r="AB83" s="62"/>
    </row>
    <row r="84" spans="2:28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2"/>
      <c r="O84" s="62"/>
      <c r="P84" s="63"/>
      <c r="Q84" s="63"/>
      <c r="R84" s="63"/>
      <c r="S84" s="63"/>
      <c r="T84" s="63"/>
      <c r="U84" s="63"/>
      <c r="V84" s="63"/>
      <c r="W84" s="63"/>
      <c r="X84" s="63"/>
      <c r="Z84" s="62"/>
      <c r="AA84" s="62"/>
      <c r="AB84" s="62"/>
    </row>
    <row r="85" spans="2:28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2"/>
      <c r="O85" s="62"/>
      <c r="P85" s="63"/>
      <c r="Q85" s="63"/>
      <c r="R85" s="63"/>
      <c r="S85" s="63"/>
      <c r="T85" s="63"/>
      <c r="U85" s="63"/>
      <c r="V85" s="63"/>
      <c r="W85" s="63"/>
      <c r="X85" s="63"/>
      <c r="Z85" s="62"/>
      <c r="AA85" s="62"/>
      <c r="AB85" s="62"/>
    </row>
    <row r="86" spans="2:28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2"/>
      <c r="O86" s="62"/>
      <c r="P86" s="63"/>
      <c r="Q86" s="63"/>
      <c r="R86" s="63"/>
      <c r="S86" s="63"/>
      <c r="T86" s="63"/>
      <c r="U86" s="63"/>
      <c r="V86" s="63"/>
      <c r="W86" s="63"/>
      <c r="X86" s="63"/>
      <c r="Z86" s="62"/>
      <c r="AA86" s="62"/>
      <c r="AB86" s="62"/>
    </row>
    <row r="87" spans="2:28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2"/>
      <c r="O87" s="62"/>
      <c r="P87" s="63"/>
      <c r="Q87" s="63"/>
      <c r="R87" s="63"/>
      <c r="S87" s="63"/>
      <c r="T87" s="63"/>
      <c r="U87" s="63"/>
      <c r="V87" s="63"/>
      <c r="W87" s="63"/>
      <c r="X87" s="63"/>
      <c r="Z87" s="62"/>
      <c r="AA87" s="62"/>
      <c r="AB87" s="62"/>
    </row>
    <row r="88" spans="2:28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2"/>
      <c r="O88" s="62"/>
      <c r="P88" s="63"/>
      <c r="Q88" s="63"/>
      <c r="R88" s="63"/>
      <c r="S88" s="63"/>
      <c r="T88" s="63"/>
      <c r="U88" s="63"/>
      <c r="V88" s="63"/>
      <c r="W88" s="63"/>
      <c r="X88" s="63"/>
      <c r="Z88" s="62"/>
      <c r="AA88" s="62"/>
      <c r="AB88" s="62"/>
    </row>
    <row r="89" spans="2:28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2"/>
      <c r="O89" s="62"/>
      <c r="P89" s="63"/>
      <c r="Q89" s="63"/>
      <c r="R89" s="63"/>
      <c r="S89" s="63"/>
      <c r="T89" s="63"/>
      <c r="U89" s="63"/>
      <c r="V89" s="63"/>
      <c r="W89" s="63"/>
      <c r="X89" s="63"/>
      <c r="Z89" s="62"/>
      <c r="AA89" s="62"/>
      <c r="AB89" s="62"/>
    </row>
    <row r="90" spans="2:28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2"/>
      <c r="O90" s="62"/>
      <c r="P90" s="63"/>
      <c r="Q90" s="63"/>
      <c r="R90" s="63"/>
      <c r="S90" s="63"/>
      <c r="T90" s="63"/>
      <c r="U90" s="63"/>
      <c r="V90" s="63"/>
      <c r="W90" s="63"/>
      <c r="X90" s="63"/>
      <c r="Z90" s="62"/>
      <c r="AA90" s="62"/>
      <c r="AB90" s="62"/>
    </row>
    <row r="91" spans="2:28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2"/>
      <c r="O91" s="62"/>
      <c r="P91" s="63"/>
      <c r="Q91" s="63"/>
      <c r="R91" s="63"/>
      <c r="S91" s="63"/>
      <c r="T91" s="63"/>
      <c r="U91" s="63"/>
      <c r="V91" s="63"/>
      <c r="W91" s="63"/>
      <c r="X91" s="63"/>
      <c r="Z91" s="62"/>
      <c r="AA91" s="62"/>
      <c r="AB91" s="62"/>
    </row>
    <row r="92" spans="2:28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2"/>
      <c r="O92" s="62"/>
      <c r="P92" s="63"/>
      <c r="Q92" s="63"/>
      <c r="R92" s="63"/>
      <c r="S92" s="63"/>
      <c r="T92" s="63"/>
      <c r="U92" s="63"/>
      <c r="V92" s="63"/>
      <c r="W92" s="63"/>
      <c r="X92" s="63"/>
      <c r="Z92" s="62"/>
      <c r="AA92" s="62"/>
      <c r="AB92" s="62"/>
    </row>
    <row r="93" spans="2:28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2"/>
      <c r="O93" s="62"/>
      <c r="P93" s="63"/>
      <c r="Q93" s="63"/>
      <c r="R93" s="63"/>
      <c r="S93" s="63"/>
      <c r="T93" s="63"/>
      <c r="U93" s="63"/>
      <c r="V93" s="63"/>
      <c r="W93" s="63"/>
      <c r="X93" s="63"/>
      <c r="Z93" s="62"/>
      <c r="AA93" s="62"/>
      <c r="AB93" s="62"/>
    </row>
    <row r="94" spans="2:28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2"/>
      <c r="O94" s="62"/>
      <c r="P94" s="63"/>
      <c r="Q94" s="63"/>
      <c r="R94" s="63"/>
      <c r="S94" s="63"/>
      <c r="T94" s="63"/>
      <c r="U94" s="63"/>
      <c r="V94" s="63"/>
      <c r="W94" s="63"/>
      <c r="X94" s="63"/>
      <c r="Z94" s="62"/>
      <c r="AA94" s="62"/>
      <c r="AB94" s="62"/>
    </row>
    <row r="95" spans="2:28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2"/>
      <c r="O95" s="62"/>
      <c r="P95" s="63"/>
      <c r="Q95" s="63"/>
      <c r="R95" s="63"/>
      <c r="S95" s="63"/>
      <c r="T95" s="63"/>
      <c r="U95" s="63"/>
      <c r="V95" s="63"/>
      <c r="W95" s="63"/>
      <c r="X95" s="63"/>
      <c r="Z95" s="62"/>
      <c r="AA95" s="62"/>
      <c r="AB95" s="62"/>
    </row>
    <row r="96" spans="2:28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2"/>
      <c r="O96" s="62"/>
      <c r="P96" s="63"/>
      <c r="Q96" s="63"/>
      <c r="R96" s="63"/>
      <c r="S96" s="63"/>
      <c r="T96" s="63"/>
      <c r="U96" s="63"/>
      <c r="V96" s="63"/>
      <c r="W96" s="63"/>
      <c r="X96" s="63"/>
      <c r="Z96" s="62"/>
      <c r="AA96" s="62"/>
      <c r="AB96" s="62"/>
    </row>
    <row r="97" spans="8:25" ht="12" hidden="1" customHeight="1" x14ac:dyDescent="0.25"/>
    <row r="98" spans="8:25" ht="12" hidden="1" customHeight="1" x14ac:dyDescent="0.25"/>
    <row r="99" spans="8:25" ht="12" hidden="1" customHeight="1" x14ac:dyDescent="0.25"/>
    <row r="100" spans="8:25" ht="12" hidden="1" customHeight="1" x14ac:dyDescent="0.25"/>
    <row r="101" spans="8:25" ht="12" hidden="1" customHeight="1" x14ac:dyDescent="0.25"/>
    <row r="102" spans="8:25" ht="12" hidden="1" customHeight="1" x14ac:dyDescent="0.25"/>
    <row r="103" spans="8:25" ht="12" hidden="1" customHeight="1" x14ac:dyDescent="0.25"/>
    <row r="104" spans="8:25" ht="12" hidden="1" customHeight="1" x14ac:dyDescent="0.25"/>
    <row r="105" spans="8:25" ht="12" hidden="1" customHeight="1" x14ac:dyDescent="0.25"/>
    <row r="106" spans="8:25" ht="12" hidden="1" customHeight="1" x14ac:dyDescent="0.25">
      <c r="H106" s="62"/>
      <c r="I106" s="62"/>
      <c r="J106" s="62"/>
      <c r="K106" s="62"/>
      <c r="L106" s="62"/>
      <c r="M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</row>
    <row r="107" spans="8:25" ht="12" hidden="1" customHeight="1" x14ac:dyDescent="0.25"/>
    <row r="108" spans="8:25" ht="12" hidden="1" customHeight="1" x14ac:dyDescent="0.25"/>
    <row r="109" spans="8:25" ht="12" hidden="1" customHeight="1" x14ac:dyDescent="0.25"/>
    <row r="110" spans="8:25" ht="12" hidden="1" customHeight="1" x14ac:dyDescent="0.25"/>
    <row r="111" spans="8:25" ht="12" hidden="1" customHeight="1" x14ac:dyDescent="0.25"/>
    <row r="112" spans="8:25" ht="12" hidden="1" customHeight="1" x14ac:dyDescent="0.25"/>
    <row r="113" spans="2:35" ht="12" hidden="1" customHeight="1" x14ac:dyDescent="0.25"/>
    <row r="114" spans="2:35" ht="12" hidden="1" customHeight="1" x14ac:dyDescent="0.25"/>
    <row r="115" spans="2:35" ht="12" hidden="1" customHeight="1" x14ac:dyDescent="0.25"/>
    <row r="116" spans="2:35" ht="12" hidden="1" customHeight="1" x14ac:dyDescent="0.25"/>
    <row r="117" spans="2:35" ht="12" hidden="1" customHeight="1" x14ac:dyDescent="0.25"/>
    <row r="118" spans="2:35" ht="12" hidden="1" customHeight="1" x14ac:dyDescent="0.25"/>
    <row r="119" spans="2:35" ht="12" hidden="1" customHeight="1" x14ac:dyDescent="0.25"/>
    <row r="120" spans="2:35" ht="12" hidden="1" customHeight="1" x14ac:dyDescent="0.25"/>
    <row r="121" spans="2:35" ht="12" hidden="1" customHeight="1" x14ac:dyDescent="0.25"/>
    <row r="122" spans="2:35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2"/>
      <c r="O122" s="62"/>
      <c r="P122" s="63"/>
      <c r="Q122" s="63"/>
      <c r="R122" s="63"/>
      <c r="S122" s="63"/>
      <c r="T122" s="63"/>
      <c r="U122" s="63"/>
      <c r="V122" s="63"/>
      <c r="W122" s="63"/>
      <c r="X122" s="63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</row>
    <row r="123" spans="2:35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2"/>
      <c r="O123" s="62"/>
      <c r="P123" s="63"/>
      <c r="Q123" s="63"/>
      <c r="R123" s="63"/>
      <c r="S123" s="63"/>
      <c r="T123" s="63"/>
      <c r="U123" s="63"/>
      <c r="V123" s="63"/>
      <c r="W123" s="63"/>
      <c r="X123" s="63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</row>
    <row r="124" spans="2:35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2"/>
      <c r="O124" s="62"/>
      <c r="P124" s="63"/>
      <c r="Q124" s="63"/>
      <c r="R124" s="63"/>
      <c r="S124" s="63"/>
      <c r="T124" s="63"/>
      <c r="U124" s="63"/>
      <c r="V124" s="63"/>
      <c r="W124" s="63"/>
      <c r="X124" s="63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</row>
    <row r="125" spans="2:35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2"/>
      <c r="O125" s="62"/>
      <c r="P125" s="63"/>
      <c r="Q125" s="63"/>
      <c r="R125" s="63"/>
      <c r="S125" s="63"/>
      <c r="T125" s="63"/>
      <c r="U125" s="63"/>
      <c r="V125" s="63"/>
      <c r="W125" s="63"/>
      <c r="X125" s="63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</row>
    <row r="126" spans="2:35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2"/>
      <c r="O126" s="62"/>
      <c r="P126" s="63"/>
      <c r="Q126" s="63"/>
      <c r="R126" s="63"/>
      <c r="S126" s="63"/>
      <c r="T126" s="63"/>
      <c r="U126" s="63"/>
      <c r="V126" s="63"/>
      <c r="W126" s="63"/>
      <c r="X126" s="63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</row>
    <row r="127" spans="2:35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2"/>
      <c r="O127" s="62"/>
      <c r="P127" s="63"/>
      <c r="Q127" s="63"/>
      <c r="R127" s="63"/>
      <c r="S127" s="63"/>
      <c r="T127" s="63"/>
      <c r="U127" s="63"/>
      <c r="V127" s="63"/>
      <c r="W127" s="63"/>
      <c r="X127" s="63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</row>
    <row r="128" spans="2:35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2"/>
      <c r="O128" s="62"/>
      <c r="P128" s="63"/>
      <c r="Q128" s="63"/>
      <c r="R128" s="63"/>
      <c r="S128" s="63"/>
      <c r="T128" s="63"/>
      <c r="U128" s="63"/>
      <c r="V128" s="63"/>
      <c r="W128" s="63"/>
      <c r="X128" s="63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</row>
    <row r="129" spans="2:35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2"/>
      <c r="O129" s="62"/>
      <c r="P129" s="63"/>
      <c r="Q129" s="63"/>
      <c r="R129" s="63"/>
      <c r="S129" s="63"/>
      <c r="T129" s="63"/>
      <c r="U129" s="63"/>
      <c r="V129" s="63"/>
      <c r="W129" s="63"/>
      <c r="X129" s="63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</row>
    <row r="130" spans="2:35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2"/>
      <c r="O130" s="62"/>
      <c r="P130" s="63"/>
      <c r="Q130" s="63"/>
      <c r="R130" s="63"/>
      <c r="S130" s="63"/>
      <c r="T130" s="63"/>
      <c r="U130" s="63"/>
      <c r="V130" s="63"/>
      <c r="W130" s="63"/>
      <c r="X130" s="63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</row>
    <row r="131" spans="2:35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2"/>
      <c r="O131" s="62"/>
      <c r="P131" s="63"/>
      <c r="Q131" s="63"/>
      <c r="R131" s="63"/>
      <c r="S131" s="63"/>
      <c r="T131" s="63"/>
      <c r="U131" s="63"/>
      <c r="V131" s="63"/>
      <c r="W131" s="63"/>
      <c r="X131" s="63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</row>
    <row r="132" spans="2:35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2"/>
      <c r="O132" s="62"/>
      <c r="P132" s="63"/>
      <c r="Q132" s="63"/>
      <c r="R132" s="63"/>
      <c r="S132" s="63"/>
      <c r="T132" s="63"/>
      <c r="U132" s="63"/>
      <c r="V132" s="63"/>
      <c r="W132" s="63"/>
      <c r="X132" s="63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</row>
    <row r="133" spans="2:35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2"/>
      <c r="O133" s="62"/>
      <c r="P133" s="63"/>
      <c r="Q133" s="63"/>
      <c r="R133" s="63"/>
      <c r="S133" s="63"/>
      <c r="T133" s="63"/>
      <c r="U133" s="63"/>
      <c r="V133" s="63"/>
      <c r="W133" s="63"/>
      <c r="X133" s="63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</row>
    <row r="134" spans="2:35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2"/>
      <c r="O134" s="62"/>
      <c r="P134" s="63"/>
      <c r="Q134" s="63"/>
      <c r="R134" s="63"/>
      <c r="S134" s="63"/>
      <c r="T134" s="63"/>
      <c r="U134" s="63"/>
      <c r="V134" s="63"/>
      <c r="W134" s="63"/>
      <c r="X134" s="63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</row>
    <row r="135" spans="2:35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2"/>
      <c r="O135" s="62"/>
      <c r="P135" s="63"/>
      <c r="Q135" s="63"/>
      <c r="R135" s="63"/>
      <c r="S135" s="63"/>
      <c r="T135" s="63"/>
      <c r="U135" s="63"/>
      <c r="V135" s="63"/>
      <c r="W135" s="63"/>
      <c r="X135" s="63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</row>
    <row r="136" spans="2:35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2"/>
      <c r="O136" s="62"/>
      <c r="P136" s="63"/>
      <c r="Q136" s="63"/>
      <c r="R136" s="63"/>
      <c r="S136" s="63"/>
      <c r="T136" s="63"/>
      <c r="U136" s="63"/>
      <c r="V136" s="63"/>
      <c r="W136" s="63"/>
      <c r="X136" s="63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</row>
    <row r="137" spans="2:35" s="82" customFormat="1" ht="12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2"/>
      <c r="O137" s="62"/>
      <c r="P137" s="63"/>
      <c r="Q137" s="63"/>
      <c r="R137" s="63"/>
      <c r="S137" s="63"/>
      <c r="T137" s="63"/>
      <c r="U137" s="63"/>
      <c r="V137" s="63"/>
      <c r="W137" s="63"/>
      <c r="X137" s="63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</row>
    <row r="138" spans="2:35" s="82" customFormat="1" ht="12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2"/>
      <c r="O138" s="62"/>
      <c r="P138" s="63"/>
      <c r="Q138" s="63"/>
      <c r="R138" s="63"/>
      <c r="S138" s="63"/>
      <c r="T138" s="63"/>
      <c r="U138" s="63"/>
      <c r="V138" s="63"/>
      <c r="W138" s="63"/>
      <c r="X138" s="63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</row>
    <row r="139" spans="2:35" s="82" customFormat="1" ht="12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2"/>
      <c r="O139" s="62"/>
      <c r="P139" s="63"/>
      <c r="Q139" s="63"/>
      <c r="R139" s="63"/>
      <c r="S139" s="63"/>
      <c r="T139" s="63"/>
      <c r="U139" s="63"/>
      <c r="V139" s="63"/>
      <c r="W139" s="63"/>
      <c r="X139" s="63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</row>
    <row r="140" spans="2:35" s="82" customFormat="1" ht="12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2"/>
      <c r="O140" s="62"/>
      <c r="P140" s="63"/>
      <c r="Q140" s="63"/>
      <c r="R140" s="63"/>
      <c r="S140" s="63"/>
      <c r="T140" s="63"/>
      <c r="U140" s="63"/>
      <c r="V140" s="63"/>
      <c r="W140" s="63"/>
      <c r="X140" s="63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</row>
    <row r="141" spans="2:35" s="82" customFormat="1" ht="12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2"/>
      <c r="O141" s="62"/>
      <c r="P141" s="63"/>
      <c r="Q141" s="63"/>
      <c r="R141" s="63"/>
      <c r="S141" s="63"/>
      <c r="T141" s="63"/>
      <c r="U141" s="63"/>
      <c r="V141" s="63"/>
      <c r="W141" s="63"/>
      <c r="X141" s="63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</row>
    <row r="142" spans="2:35" s="82" customFormat="1" ht="12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2"/>
      <c r="O142" s="62"/>
      <c r="P142" s="63"/>
      <c r="Q142" s="63"/>
      <c r="R142" s="63"/>
      <c r="S142" s="63"/>
      <c r="T142" s="63"/>
      <c r="U142" s="63"/>
      <c r="V142" s="63"/>
      <c r="W142" s="63"/>
      <c r="X142" s="63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</row>
    <row r="143" spans="2:35" s="82" customFormat="1" ht="12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2"/>
      <c r="O143" s="62"/>
      <c r="P143" s="63"/>
      <c r="Q143" s="63"/>
      <c r="R143" s="63"/>
      <c r="S143" s="63"/>
      <c r="T143" s="63"/>
      <c r="U143" s="63"/>
      <c r="V143" s="63"/>
      <c r="W143" s="63"/>
      <c r="X143" s="63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</row>
    <row r="144" spans="2:35" s="82" customFormat="1" ht="12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2"/>
      <c r="O144" s="62"/>
      <c r="P144" s="63"/>
      <c r="Q144" s="63"/>
      <c r="R144" s="63"/>
      <c r="S144" s="63"/>
      <c r="T144" s="63"/>
      <c r="U144" s="63"/>
      <c r="V144" s="63"/>
      <c r="W144" s="63"/>
      <c r="X144" s="63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</row>
    <row r="145" spans="2:35" s="82" customFormat="1" ht="12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2"/>
      <c r="O145" s="62"/>
      <c r="P145" s="63"/>
      <c r="Q145" s="63"/>
      <c r="R145" s="63"/>
      <c r="S145" s="63"/>
      <c r="T145" s="63"/>
      <c r="U145" s="63"/>
      <c r="V145" s="63"/>
      <c r="W145" s="63"/>
      <c r="X145" s="63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</row>
    <row r="146" spans="2:35" s="82" customFormat="1" ht="12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2"/>
      <c r="O146" s="62"/>
      <c r="P146" s="63"/>
      <c r="Q146" s="63"/>
      <c r="R146" s="63"/>
      <c r="S146" s="63"/>
      <c r="T146" s="63"/>
      <c r="U146" s="63"/>
      <c r="V146" s="63"/>
      <c r="W146" s="63"/>
      <c r="X146" s="63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</row>
    <row r="147" spans="2:35" s="82" customFormat="1" ht="12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2"/>
      <c r="O147" s="62"/>
      <c r="P147" s="63"/>
      <c r="Q147" s="63"/>
      <c r="R147" s="63"/>
      <c r="S147" s="63"/>
      <c r="T147" s="63"/>
      <c r="U147" s="63"/>
      <c r="V147" s="63"/>
      <c r="W147" s="63"/>
      <c r="X147" s="63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</row>
    <row r="148" spans="2:35" s="82" customFormat="1" ht="12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2"/>
      <c r="O148" s="62"/>
      <c r="P148" s="63"/>
      <c r="Q148" s="63"/>
      <c r="R148" s="63"/>
      <c r="S148" s="63"/>
      <c r="T148" s="63"/>
      <c r="U148" s="63"/>
      <c r="V148" s="63"/>
      <c r="W148" s="63"/>
      <c r="X148" s="63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</row>
    <row r="149" spans="2:35" s="82" customFormat="1" ht="12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2"/>
      <c r="O149" s="62"/>
      <c r="P149" s="63"/>
      <c r="Q149" s="63"/>
      <c r="R149" s="63"/>
      <c r="S149" s="63"/>
      <c r="T149" s="63"/>
      <c r="U149" s="63"/>
      <c r="V149" s="63"/>
      <c r="W149" s="63"/>
      <c r="X149" s="63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</row>
    <row r="150" spans="2:35" ht="12" customHeight="1" x14ac:dyDescent="0.25"/>
    <row r="151" spans="2:35" ht="12" customHeight="1" x14ac:dyDescent="0.25"/>
    <row r="152" spans="2:35" ht="12" customHeight="1" x14ac:dyDescent="0.25"/>
    <row r="153" spans="2:35" ht="12" customHeight="1" x14ac:dyDescent="0.25"/>
  </sheetData>
  <conditionalFormatting sqref="P70:R71">
    <cfRule type="cellIs" dxfId="67" priority="99" operator="lessThan">
      <formula>-1</formula>
    </cfRule>
    <cfRule type="cellIs" dxfId="66" priority="100" operator="greaterThan">
      <formula>1</formula>
    </cfRule>
  </conditionalFormatting>
  <conditionalFormatting sqref="Q70">
    <cfRule type="cellIs" dxfId="65" priority="97" operator="lessThan">
      <formula>-1</formula>
    </cfRule>
    <cfRule type="cellIs" dxfId="64" priority="98" operator="greaterThan">
      <formula>1</formula>
    </cfRule>
  </conditionalFormatting>
  <conditionalFormatting sqref="U71">
    <cfRule type="cellIs" dxfId="63" priority="77" operator="lessThan">
      <formula>-1</formula>
    </cfRule>
    <cfRule type="cellIs" dxfId="62" priority="78" operator="greaterThan">
      <formula>1</formula>
    </cfRule>
  </conditionalFormatting>
  <conditionalFormatting sqref="V70">
    <cfRule type="cellIs" dxfId="61" priority="75" operator="lessThan">
      <formula>-1</formula>
    </cfRule>
    <cfRule type="cellIs" dxfId="60" priority="76" operator="greaterThan">
      <formula>1</formula>
    </cfRule>
  </conditionalFormatting>
  <conditionalFormatting sqref="V71">
    <cfRule type="cellIs" dxfId="59" priority="71" operator="lessThan">
      <formula>-1</formula>
    </cfRule>
    <cfRule type="cellIs" dxfId="58" priority="72" operator="greaterThan">
      <formula>1</formula>
    </cfRule>
  </conditionalFormatting>
  <conditionalFormatting sqref="U70">
    <cfRule type="cellIs" dxfId="57" priority="81" operator="lessThan">
      <formula>-1</formula>
    </cfRule>
    <cfRule type="cellIs" dxfId="56" priority="82" operator="greaterThan">
      <formula>1</formula>
    </cfRule>
  </conditionalFormatting>
  <conditionalFormatting sqref="U70">
    <cfRule type="cellIs" dxfId="55" priority="79" operator="lessThan">
      <formula>-1</formula>
    </cfRule>
    <cfRule type="cellIs" dxfId="54" priority="80" operator="greaterThan">
      <formula>1</formula>
    </cfRule>
  </conditionalFormatting>
  <conditionalFormatting sqref="V70">
    <cfRule type="cellIs" dxfId="53" priority="73" operator="lessThan">
      <formula>-1</formula>
    </cfRule>
    <cfRule type="cellIs" dxfId="52" priority="74" operator="greaterThan">
      <formula>1</formula>
    </cfRule>
  </conditionalFormatting>
  <conditionalFormatting sqref="S70:S71">
    <cfRule type="cellIs" dxfId="51" priority="31" operator="lessThan">
      <formula>-1</formula>
    </cfRule>
    <cfRule type="cellIs" dxfId="50" priority="32" operator="greaterThan">
      <formula>1</formula>
    </cfRule>
  </conditionalFormatting>
  <conditionalFormatting sqref="T70:T71">
    <cfRule type="cellIs" dxfId="49" priority="29" operator="lessThan">
      <formula>-1</formula>
    </cfRule>
    <cfRule type="cellIs" dxfId="48" priority="30" operator="greaterThan">
      <formula>1</formula>
    </cfRule>
  </conditionalFormatting>
  <conditionalFormatting sqref="X70:X71">
    <cfRule type="cellIs" dxfId="47" priority="25" operator="lessThan">
      <formula>-1</formula>
    </cfRule>
    <cfRule type="cellIs" dxfId="46" priority="26" operator="greaterThan">
      <formula>1</formula>
    </cfRule>
  </conditionalFormatting>
  <conditionalFormatting sqref="J70">
    <cfRule type="cellIs" dxfId="45" priority="23" operator="lessThan">
      <formula>-1</formula>
    </cfRule>
    <cfRule type="cellIs" dxfId="44" priority="24" operator="greaterThan">
      <formula>1</formula>
    </cfRule>
  </conditionalFormatting>
  <conditionalFormatting sqref="W70:W71">
    <cfRule type="cellIs" dxfId="43" priority="27" operator="lessThan">
      <formula>-1</formula>
    </cfRule>
    <cfRule type="cellIs" dxfId="42" priority="28" operator="greaterThan">
      <formula>1</formula>
    </cfRule>
  </conditionalFormatting>
  <conditionalFormatting sqref="M71">
    <cfRule type="cellIs" dxfId="41" priority="1" operator="lessThan">
      <formula>-1</formula>
    </cfRule>
    <cfRule type="cellIs" dxfId="40" priority="2" operator="greaterThan">
      <formula>1</formula>
    </cfRule>
  </conditionalFormatting>
  <conditionalFormatting sqref="I70">
    <cfRule type="cellIs" dxfId="39" priority="19" operator="lessThan">
      <formula>-1</formula>
    </cfRule>
    <cfRule type="cellIs" dxfId="38" priority="20" operator="greaterThan">
      <formula>1</formula>
    </cfRule>
  </conditionalFormatting>
  <conditionalFormatting sqref="J71">
    <cfRule type="cellIs" dxfId="37" priority="21" operator="lessThan">
      <formula>-1</formula>
    </cfRule>
    <cfRule type="cellIs" dxfId="36" priority="22" operator="greaterThan">
      <formula>1</formula>
    </cfRule>
  </conditionalFormatting>
  <conditionalFormatting sqref="I71">
    <cfRule type="cellIs" dxfId="35" priority="17" operator="lessThan">
      <formula>-1</formula>
    </cfRule>
    <cfRule type="cellIs" dxfId="34" priority="18" operator="greaterThan">
      <formula>1</formula>
    </cfRule>
  </conditionalFormatting>
  <conditionalFormatting sqref="H70">
    <cfRule type="cellIs" dxfId="33" priority="15" operator="lessThan">
      <formula>-1</formula>
    </cfRule>
    <cfRule type="cellIs" dxfId="32" priority="16" operator="greaterThan">
      <formula>1</formula>
    </cfRule>
  </conditionalFormatting>
  <conditionalFormatting sqref="H71">
    <cfRule type="cellIs" dxfId="31" priority="13" operator="lessThan">
      <formula>-1</formula>
    </cfRule>
    <cfRule type="cellIs" dxfId="30" priority="14" operator="greaterThan">
      <formula>1</formula>
    </cfRule>
  </conditionalFormatting>
  <conditionalFormatting sqref="K70">
    <cfRule type="cellIs" dxfId="29" priority="11" operator="lessThan">
      <formula>-1</formula>
    </cfRule>
    <cfRule type="cellIs" dxfId="28" priority="12" operator="greaterThan">
      <formula>1</formula>
    </cfRule>
  </conditionalFormatting>
  <conditionalFormatting sqref="K71">
    <cfRule type="cellIs" dxfId="27" priority="9" operator="lessThan">
      <formula>-1</formula>
    </cfRule>
    <cfRule type="cellIs" dxfId="26" priority="10" operator="greaterThan">
      <formula>1</formula>
    </cfRule>
  </conditionalFormatting>
  <conditionalFormatting sqref="L70">
    <cfRule type="cellIs" dxfId="25" priority="7" operator="lessThan">
      <formula>-1</formula>
    </cfRule>
    <cfRule type="cellIs" dxfId="24" priority="8" operator="greaterThan">
      <formula>1</formula>
    </cfRule>
  </conditionalFormatting>
  <conditionalFormatting sqref="L71">
    <cfRule type="cellIs" dxfId="23" priority="5" operator="lessThan">
      <formula>-1</formula>
    </cfRule>
    <cfRule type="cellIs" dxfId="22" priority="6" operator="greaterThan">
      <formula>1</formula>
    </cfRule>
  </conditionalFormatting>
  <conditionalFormatting sqref="M70">
    <cfRule type="cellIs" dxfId="21" priority="3" operator="lessThan">
      <formula>-1</formula>
    </cfRule>
    <cfRule type="cellIs" dxfId="20" priority="4" operator="greaterThan">
      <formula>1</formula>
    </cfRule>
  </conditionalFormatting>
  <pageMargins left="0.7" right="0.7" top="0.75" bottom="0.75" header="0.3" footer="0.3"/>
  <pageSetup paperSize="9" scale="7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XEZ154"/>
  <sheetViews>
    <sheetView showGridLines="0" zoomScaleNormal="100" zoomScaleSheetLayoutView="85" workbookViewId="0">
      <pane xSplit="6" ySplit="5" topLeftCell="G6" activePane="bottomRight" state="frozen"/>
      <selection activeCell="H48" sqref="H48:H58"/>
      <selection pane="topRight" activeCell="H48" sqref="H48:H58"/>
      <selection pane="bottomLeft" activeCell="H48" sqref="H48:H58"/>
      <selection pane="bottomRight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40.7109375" style="62" customWidth="1"/>
    <col min="5" max="5" width="9.140625" style="62" customWidth="1"/>
    <col min="6" max="7" width="0.85546875" style="62" customWidth="1"/>
    <col min="8" max="13" width="9.140625" style="63" customWidth="1"/>
    <col min="14" max="15" width="2.7109375" style="62" customWidth="1"/>
    <col min="16" max="17" width="9.140625" style="63" customWidth="1"/>
    <col min="18" max="20" width="9.140625" style="63" hidden="1" customWidth="1" outlineLevel="1"/>
    <col min="21" max="21" width="9.140625" style="63" customWidth="1" collapsed="1"/>
    <col min="22" max="22" width="9.140625" style="63" customWidth="1"/>
    <col min="23" max="24" width="9.140625" style="62"/>
    <col min="25" max="25" width="1.5703125" style="62" customWidth="1"/>
    <col min="26" max="33" width="9.140625" style="62" hidden="1"/>
    <col min="34" max="16380" width="0" style="62" hidden="1"/>
    <col min="16381" max="16384" width="9.140625" style="62" hidden="1"/>
  </cols>
  <sheetData>
    <row r="1" spans="1:16379" s="82" customFormat="1" ht="5.0999999999999996" customHeight="1" x14ac:dyDescent="0.25">
      <c r="H1" s="85"/>
      <c r="I1" s="85"/>
      <c r="J1" s="85"/>
      <c r="K1" s="85"/>
      <c r="L1" s="85"/>
      <c r="M1" s="85"/>
      <c r="P1" s="85"/>
      <c r="Q1" s="85"/>
      <c r="R1" s="85"/>
      <c r="S1" s="85"/>
      <c r="T1" s="85"/>
      <c r="U1" s="85"/>
      <c r="V1" s="85"/>
    </row>
    <row r="2" spans="1:16379" s="10" customFormat="1" ht="32.25" customHeight="1" x14ac:dyDescent="0.25">
      <c r="A2" s="9"/>
    </row>
    <row r="3" spans="1:16379" s="82" customFormat="1" ht="5.0999999999999996" customHeight="1" x14ac:dyDescent="0.25">
      <c r="H3" s="85"/>
      <c r="I3" s="85"/>
      <c r="J3" s="85"/>
      <c r="K3" s="85"/>
      <c r="L3" s="85"/>
      <c r="M3" s="85"/>
      <c r="P3" s="85"/>
      <c r="Q3" s="85"/>
      <c r="R3" s="85"/>
      <c r="S3" s="85"/>
      <c r="T3" s="85"/>
      <c r="U3" s="85"/>
      <c r="V3" s="85"/>
    </row>
    <row r="4" spans="1:16379" ht="12" customHeight="1" x14ac:dyDescent="0.25">
      <c r="B4" s="66" t="s">
        <v>261</v>
      </c>
      <c r="C4" s="66"/>
      <c r="D4" s="65"/>
      <c r="E4" s="65"/>
      <c r="F4" s="65"/>
      <c r="G4" s="65"/>
      <c r="H4" s="67" t="s">
        <v>200</v>
      </c>
      <c r="I4" s="67" t="s">
        <v>202</v>
      </c>
      <c r="J4" s="67" t="s">
        <v>208</v>
      </c>
      <c r="K4" s="67" t="s">
        <v>251</v>
      </c>
      <c r="L4" s="67" t="s">
        <v>349</v>
      </c>
      <c r="M4" s="67" t="s">
        <v>350</v>
      </c>
      <c r="N4" s="65"/>
      <c r="O4" s="65"/>
      <c r="P4" s="68">
        <v>2014</v>
      </c>
      <c r="Q4" s="68">
        <v>2015</v>
      </c>
      <c r="R4" s="67" t="s">
        <v>200</v>
      </c>
      <c r="S4" s="68" t="s">
        <v>201</v>
      </c>
      <c r="T4" s="67" t="s">
        <v>209</v>
      </c>
      <c r="U4" s="68">
        <v>2016</v>
      </c>
      <c r="V4" s="67" t="s">
        <v>251</v>
      </c>
      <c r="W4" s="67" t="s">
        <v>351</v>
      </c>
      <c r="X4" s="67" t="s">
        <v>352</v>
      </c>
    </row>
    <row r="5" spans="1:16379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2"/>
      <c r="O5" s="82"/>
      <c r="P5" s="85"/>
      <c r="Q5" s="85"/>
      <c r="R5" s="85"/>
      <c r="S5" s="85"/>
      <c r="T5" s="85"/>
      <c r="U5" s="85"/>
      <c r="V5" s="85"/>
      <c r="W5" s="85"/>
      <c r="X5" s="85"/>
    </row>
    <row r="6" spans="1:16379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2"/>
      <c r="O6" s="82"/>
      <c r="P6" s="85"/>
      <c r="Q6" s="85"/>
      <c r="R6" s="85"/>
      <c r="S6" s="85"/>
      <c r="T6" s="85"/>
      <c r="U6" s="85"/>
      <c r="V6" s="85"/>
      <c r="W6" s="85"/>
      <c r="X6" s="85"/>
    </row>
    <row r="7" spans="1:16379" ht="12" customHeight="1" x14ac:dyDescent="0.25">
      <c r="B7" s="77" t="s">
        <v>246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69"/>
      <c r="O7" s="69"/>
      <c r="P7" s="70"/>
      <c r="Q7" s="70"/>
      <c r="R7" s="70"/>
      <c r="S7" s="70"/>
      <c r="T7" s="70"/>
      <c r="U7" s="70"/>
      <c r="V7" s="70"/>
      <c r="W7" s="70"/>
      <c r="X7" s="70"/>
    </row>
    <row r="8" spans="1:16379" s="82" customFormat="1" ht="5.0999999999999996" customHeight="1" outlineLevel="1" x14ac:dyDescent="0.25">
      <c r="H8" s="85"/>
      <c r="I8" s="85"/>
      <c r="J8" s="85"/>
      <c r="K8" s="85"/>
      <c r="L8" s="85"/>
      <c r="M8" s="85"/>
      <c r="P8" s="85"/>
      <c r="Q8" s="85"/>
      <c r="R8" s="85"/>
      <c r="S8" s="85"/>
      <c r="T8" s="85"/>
      <c r="U8" s="85"/>
      <c r="V8" s="85"/>
      <c r="W8" s="85"/>
      <c r="X8" s="85"/>
    </row>
    <row r="9" spans="1:16379" outlineLevel="1" x14ac:dyDescent="0.25">
      <c r="C9" s="78" t="s">
        <v>346</v>
      </c>
      <c r="D9" s="79"/>
      <c r="E9" s="95" t="s">
        <v>308</v>
      </c>
      <c r="F9" s="79"/>
      <c r="G9" s="79"/>
      <c r="H9" s="95">
        <v>121.30112700000001</v>
      </c>
      <c r="I9" s="95">
        <v>141.22184099999998</v>
      </c>
      <c r="J9" s="95">
        <v>96.864962999999918</v>
      </c>
      <c r="K9" s="95">
        <v>134.14877799999977</v>
      </c>
      <c r="L9" s="95">
        <v>112.22410099999989</v>
      </c>
      <c r="M9" s="95">
        <v>106.79967523735901</v>
      </c>
      <c r="N9" s="95"/>
      <c r="O9" s="95"/>
      <c r="P9" s="95">
        <v>398.23951099999999</v>
      </c>
      <c r="Q9" s="95">
        <v>435.00770299999994</v>
      </c>
      <c r="R9" s="95">
        <f>H9</f>
        <v>121.30112700000001</v>
      </c>
      <c r="S9" s="95">
        <f>SUM($H9:I9)</f>
        <v>262.52296799999999</v>
      </c>
      <c r="T9" s="95">
        <f>SUM($H9:J9)</f>
        <v>359.38793099999992</v>
      </c>
      <c r="U9" s="95">
        <v>480.81499699999978</v>
      </c>
      <c r="V9" s="95">
        <f>K9</f>
        <v>134.14877799999977</v>
      </c>
      <c r="W9" s="95">
        <f>SUM($K9:L9)</f>
        <v>246.37287899999967</v>
      </c>
      <c r="X9" s="95">
        <f>SUM($K9:M9)</f>
        <v>353.17255423735867</v>
      </c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2"/>
      <c r="JW9" s="82"/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2"/>
      <c r="LP9" s="82"/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2"/>
      <c r="NI9" s="82"/>
      <c r="NJ9" s="82"/>
      <c r="NK9" s="82"/>
      <c r="NL9" s="82"/>
      <c r="NM9" s="82"/>
      <c r="NN9" s="82"/>
      <c r="NO9" s="82"/>
      <c r="NP9" s="82"/>
      <c r="NQ9" s="82"/>
      <c r="NR9" s="82"/>
      <c r="NS9" s="82"/>
      <c r="NT9" s="82"/>
      <c r="NU9" s="82"/>
      <c r="NV9" s="82"/>
      <c r="NW9" s="82"/>
      <c r="NX9" s="82"/>
      <c r="NY9" s="82"/>
      <c r="NZ9" s="82"/>
      <c r="OA9" s="82"/>
      <c r="OB9" s="82"/>
      <c r="OC9" s="82"/>
      <c r="OD9" s="82"/>
      <c r="OE9" s="82"/>
      <c r="OF9" s="82"/>
      <c r="OG9" s="82"/>
      <c r="OH9" s="82"/>
      <c r="OI9" s="82"/>
      <c r="OJ9" s="82"/>
      <c r="OK9" s="82"/>
      <c r="OL9" s="82"/>
      <c r="OM9" s="82"/>
      <c r="ON9" s="82"/>
      <c r="OO9" s="82"/>
      <c r="OP9" s="82"/>
      <c r="OQ9" s="82"/>
      <c r="OR9" s="82"/>
      <c r="OS9" s="82"/>
      <c r="OT9" s="82"/>
      <c r="OU9" s="82"/>
      <c r="OV9" s="82"/>
      <c r="OW9" s="82"/>
      <c r="OX9" s="82"/>
      <c r="OY9" s="82"/>
      <c r="OZ9" s="82"/>
      <c r="PA9" s="82"/>
      <c r="PB9" s="82"/>
      <c r="PC9" s="82"/>
      <c r="PD9" s="82"/>
      <c r="PE9" s="82"/>
      <c r="PF9" s="82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82"/>
      <c r="SM9" s="82"/>
      <c r="SN9" s="82"/>
      <c r="SO9" s="82"/>
      <c r="SP9" s="82"/>
      <c r="SQ9" s="82"/>
      <c r="SR9" s="82"/>
      <c r="SS9" s="82"/>
      <c r="ST9" s="82"/>
      <c r="SU9" s="82"/>
      <c r="SV9" s="82"/>
      <c r="SW9" s="82"/>
      <c r="SX9" s="82"/>
      <c r="SY9" s="82"/>
      <c r="SZ9" s="82"/>
      <c r="TA9" s="82"/>
      <c r="TB9" s="82"/>
      <c r="TC9" s="82"/>
      <c r="TD9" s="82"/>
      <c r="TE9" s="82"/>
      <c r="TF9" s="82"/>
      <c r="TG9" s="82"/>
      <c r="TH9" s="82"/>
      <c r="TI9" s="82"/>
      <c r="TJ9" s="82"/>
      <c r="TK9" s="82"/>
      <c r="TL9" s="82"/>
      <c r="TM9" s="82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  <c r="ZQ9" s="82"/>
      <c r="ZR9" s="82"/>
      <c r="ZS9" s="82"/>
      <c r="ZT9" s="82"/>
      <c r="ZU9" s="82"/>
      <c r="ZV9" s="82"/>
      <c r="ZW9" s="82"/>
      <c r="ZX9" s="82"/>
      <c r="ZY9" s="82"/>
      <c r="ZZ9" s="82"/>
      <c r="AAA9" s="82"/>
      <c r="AAB9" s="82"/>
      <c r="AAC9" s="82"/>
      <c r="AAD9" s="82"/>
      <c r="AAE9" s="82"/>
      <c r="AAF9" s="82"/>
      <c r="AAG9" s="82"/>
      <c r="AAH9" s="82"/>
      <c r="AAI9" s="82"/>
      <c r="AAJ9" s="82"/>
      <c r="AAK9" s="82"/>
      <c r="AAL9" s="82"/>
      <c r="AAM9" s="82"/>
      <c r="AAN9" s="82"/>
      <c r="AAO9" s="82"/>
      <c r="AAP9" s="82"/>
      <c r="AAQ9" s="82"/>
      <c r="AAR9" s="82"/>
      <c r="AAS9" s="82"/>
      <c r="AAT9" s="82"/>
      <c r="AAU9" s="82"/>
      <c r="AAV9" s="82"/>
      <c r="AAW9" s="82"/>
      <c r="AAX9" s="82"/>
      <c r="AAY9" s="82"/>
      <c r="AAZ9" s="82"/>
      <c r="ABA9" s="82"/>
      <c r="ABB9" s="82"/>
      <c r="ABC9" s="82"/>
      <c r="ABD9" s="82"/>
      <c r="ABE9" s="82"/>
      <c r="ABF9" s="82"/>
      <c r="ABG9" s="82"/>
      <c r="ABH9" s="82"/>
      <c r="ABI9" s="82"/>
      <c r="ABJ9" s="82"/>
      <c r="ABK9" s="82"/>
      <c r="ABL9" s="82"/>
      <c r="ABM9" s="82"/>
      <c r="ABN9" s="82"/>
      <c r="ABO9" s="82"/>
      <c r="ABP9" s="82"/>
      <c r="ABQ9" s="82"/>
      <c r="ABR9" s="82"/>
      <c r="ABS9" s="82"/>
      <c r="ABT9" s="82"/>
      <c r="ABU9" s="82"/>
      <c r="ABV9" s="82"/>
      <c r="ABW9" s="82"/>
      <c r="ABX9" s="82"/>
      <c r="ABY9" s="82"/>
      <c r="ABZ9" s="82"/>
      <c r="ACA9" s="82"/>
      <c r="ACB9" s="82"/>
      <c r="ACC9" s="82"/>
      <c r="ACD9" s="82"/>
      <c r="ACE9" s="82"/>
      <c r="ACF9" s="82"/>
      <c r="ACG9" s="82"/>
      <c r="ACH9" s="82"/>
      <c r="ACI9" s="82"/>
      <c r="ACJ9" s="82"/>
      <c r="ACK9" s="82"/>
      <c r="ACL9" s="82"/>
      <c r="ACM9" s="82"/>
      <c r="ACN9" s="82"/>
      <c r="ACO9" s="82"/>
      <c r="ACP9" s="82"/>
      <c r="ACQ9" s="82"/>
      <c r="ACR9" s="82"/>
      <c r="ACS9" s="82"/>
      <c r="ACT9" s="82"/>
      <c r="ACU9" s="82"/>
      <c r="ACV9" s="82"/>
      <c r="ACW9" s="82"/>
      <c r="ACX9" s="82"/>
      <c r="ACY9" s="82"/>
      <c r="ACZ9" s="82"/>
      <c r="ADA9" s="82"/>
      <c r="ADB9" s="82"/>
      <c r="ADC9" s="82"/>
      <c r="ADD9" s="82"/>
      <c r="ADE9" s="82"/>
      <c r="ADF9" s="82"/>
      <c r="ADG9" s="82"/>
      <c r="ADH9" s="82"/>
      <c r="ADI9" s="82"/>
      <c r="ADJ9" s="82"/>
      <c r="ADK9" s="82"/>
      <c r="ADL9" s="82"/>
      <c r="ADM9" s="82"/>
      <c r="ADN9" s="82"/>
      <c r="ADO9" s="82"/>
      <c r="ADP9" s="82"/>
      <c r="ADQ9" s="82"/>
      <c r="ADR9" s="82"/>
      <c r="ADS9" s="82"/>
      <c r="ADT9" s="82"/>
      <c r="ADU9" s="82"/>
      <c r="ADV9" s="82"/>
      <c r="ADW9" s="82"/>
      <c r="ADX9" s="82"/>
      <c r="ADY9" s="82"/>
      <c r="ADZ9" s="82"/>
      <c r="AEA9" s="82"/>
      <c r="AEB9" s="82"/>
      <c r="AEC9" s="82"/>
      <c r="AED9" s="82"/>
      <c r="AEE9" s="82"/>
      <c r="AEF9" s="82"/>
      <c r="AEG9" s="82"/>
      <c r="AEH9" s="82"/>
      <c r="AEI9" s="82"/>
      <c r="AEJ9" s="82"/>
      <c r="AEK9" s="82"/>
      <c r="AEL9" s="82"/>
      <c r="AEM9" s="82"/>
      <c r="AEN9" s="82"/>
      <c r="AEO9" s="82"/>
      <c r="AEP9" s="82"/>
      <c r="AEQ9" s="82"/>
      <c r="AER9" s="82"/>
      <c r="AES9" s="82"/>
      <c r="AET9" s="82"/>
      <c r="AEU9" s="82"/>
      <c r="AEV9" s="82"/>
      <c r="AEW9" s="82"/>
      <c r="AEX9" s="82"/>
      <c r="AEY9" s="82"/>
      <c r="AEZ9" s="82"/>
      <c r="AFA9" s="82"/>
      <c r="AFB9" s="82"/>
      <c r="AFC9" s="82"/>
      <c r="AFD9" s="82"/>
      <c r="AFE9" s="82"/>
      <c r="AFF9" s="82"/>
      <c r="AFG9" s="82"/>
      <c r="AFH9" s="82"/>
      <c r="AFI9" s="82"/>
      <c r="AFJ9" s="82"/>
      <c r="AFK9" s="82"/>
      <c r="AFL9" s="82"/>
      <c r="AFM9" s="82"/>
      <c r="AFN9" s="82"/>
      <c r="AFO9" s="82"/>
      <c r="AFP9" s="82"/>
      <c r="AFQ9" s="82"/>
      <c r="AFR9" s="82"/>
      <c r="AFS9" s="82"/>
      <c r="AFT9" s="82"/>
      <c r="AFU9" s="82"/>
      <c r="AFV9" s="82"/>
      <c r="AFW9" s="82"/>
      <c r="AFX9" s="82"/>
      <c r="AFY9" s="82"/>
      <c r="AFZ9" s="82"/>
      <c r="AGA9" s="82"/>
      <c r="AGB9" s="82"/>
      <c r="AGC9" s="82"/>
      <c r="AGD9" s="82"/>
      <c r="AGE9" s="82"/>
      <c r="AGF9" s="82"/>
      <c r="AGG9" s="82"/>
      <c r="AGH9" s="82"/>
      <c r="AGI9" s="82"/>
      <c r="AGJ9" s="82"/>
      <c r="AGK9" s="82"/>
      <c r="AGL9" s="82"/>
      <c r="AGM9" s="82"/>
      <c r="AGN9" s="82"/>
      <c r="AGO9" s="82"/>
      <c r="AGP9" s="82"/>
      <c r="AGQ9" s="82"/>
      <c r="AGR9" s="82"/>
      <c r="AGS9" s="82"/>
      <c r="AGT9" s="82"/>
      <c r="AGU9" s="82"/>
      <c r="AGV9" s="82"/>
      <c r="AGW9" s="82"/>
      <c r="AGX9" s="82"/>
      <c r="AGY9" s="82"/>
      <c r="AGZ9" s="82"/>
      <c r="AHA9" s="82"/>
      <c r="AHB9" s="82"/>
      <c r="AHC9" s="82"/>
      <c r="AHD9" s="82"/>
      <c r="AHE9" s="82"/>
      <c r="AHF9" s="82"/>
      <c r="AHG9" s="82"/>
      <c r="AHH9" s="82"/>
      <c r="AHI9" s="82"/>
      <c r="AHJ9" s="82"/>
      <c r="AHK9" s="82"/>
      <c r="AHL9" s="82"/>
      <c r="AHM9" s="82"/>
      <c r="AHN9" s="82"/>
      <c r="AHO9" s="82"/>
      <c r="AHP9" s="82"/>
      <c r="AHQ9" s="82"/>
      <c r="AHR9" s="82"/>
      <c r="AHS9" s="82"/>
      <c r="AHT9" s="82"/>
      <c r="AHU9" s="82"/>
      <c r="AHV9" s="82"/>
      <c r="AHW9" s="82"/>
      <c r="AHX9" s="82"/>
      <c r="AHY9" s="82"/>
      <c r="AHZ9" s="82"/>
      <c r="AIA9" s="82"/>
      <c r="AIB9" s="82"/>
      <c r="AIC9" s="82"/>
      <c r="AID9" s="82"/>
      <c r="AIE9" s="82"/>
      <c r="AIF9" s="82"/>
      <c r="AIG9" s="82"/>
      <c r="AIH9" s="82"/>
      <c r="AII9" s="82"/>
      <c r="AIJ9" s="82"/>
      <c r="AIK9" s="82"/>
      <c r="AIL9" s="82"/>
      <c r="AIM9" s="82"/>
      <c r="AIN9" s="82"/>
      <c r="AIO9" s="82"/>
      <c r="AIP9" s="82"/>
      <c r="AIQ9" s="82"/>
      <c r="AIR9" s="82"/>
      <c r="AIS9" s="82"/>
      <c r="AIT9" s="82"/>
      <c r="AIU9" s="82"/>
      <c r="AIV9" s="82"/>
      <c r="AIW9" s="82"/>
      <c r="AIX9" s="82"/>
      <c r="AIY9" s="82"/>
      <c r="AIZ9" s="82"/>
      <c r="AJA9" s="82"/>
      <c r="AJB9" s="82"/>
      <c r="AJC9" s="82"/>
      <c r="AJD9" s="82"/>
      <c r="AJE9" s="82"/>
      <c r="AJF9" s="82"/>
      <c r="AJG9" s="82"/>
      <c r="AJH9" s="82"/>
      <c r="AJI9" s="82"/>
      <c r="AJJ9" s="82"/>
      <c r="AJK9" s="82"/>
      <c r="AJL9" s="82"/>
      <c r="AJM9" s="82"/>
      <c r="AJN9" s="82"/>
      <c r="AJO9" s="82"/>
      <c r="AJP9" s="82"/>
      <c r="AJQ9" s="82"/>
      <c r="AJR9" s="82"/>
      <c r="AJS9" s="82"/>
      <c r="AJT9" s="82"/>
      <c r="AJU9" s="82"/>
      <c r="AJV9" s="82"/>
      <c r="AJW9" s="82"/>
      <c r="AJX9" s="82"/>
      <c r="AJY9" s="82"/>
      <c r="AJZ9" s="82"/>
      <c r="AKA9" s="82"/>
      <c r="AKB9" s="82"/>
      <c r="AKC9" s="82"/>
      <c r="AKD9" s="82"/>
      <c r="AKE9" s="82"/>
      <c r="AKF9" s="82"/>
      <c r="AKG9" s="82"/>
      <c r="AKH9" s="82"/>
      <c r="AKI9" s="82"/>
      <c r="AKJ9" s="82"/>
      <c r="AKK9" s="82"/>
      <c r="AKL9" s="82"/>
      <c r="AKM9" s="82"/>
      <c r="AKN9" s="82"/>
      <c r="AKO9" s="82"/>
      <c r="AKP9" s="82"/>
      <c r="AKQ9" s="82"/>
      <c r="AKR9" s="82"/>
      <c r="AKS9" s="82"/>
      <c r="AKT9" s="82"/>
      <c r="AKU9" s="82"/>
      <c r="AKV9" s="82"/>
      <c r="AKW9" s="82"/>
      <c r="AKX9" s="82"/>
      <c r="AKY9" s="82"/>
      <c r="AKZ9" s="82"/>
      <c r="ALA9" s="82"/>
      <c r="ALB9" s="82"/>
      <c r="ALC9" s="82"/>
      <c r="ALD9" s="82"/>
      <c r="ALE9" s="82"/>
      <c r="ALF9" s="82"/>
      <c r="ALG9" s="82"/>
      <c r="ALH9" s="82"/>
      <c r="ALI9" s="82"/>
      <c r="ALJ9" s="82"/>
      <c r="ALK9" s="82"/>
      <c r="ALL9" s="82"/>
      <c r="ALM9" s="82"/>
      <c r="ALN9" s="82"/>
      <c r="ALO9" s="82"/>
      <c r="ALP9" s="82"/>
      <c r="ALQ9" s="82"/>
      <c r="ALR9" s="82"/>
      <c r="ALS9" s="82"/>
      <c r="ALT9" s="82"/>
      <c r="ALU9" s="82"/>
      <c r="ALV9" s="82"/>
      <c r="ALW9" s="82"/>
      <c r="ALX9" s="82"/>
      <c r="ALY9" s="82"/>
      <c r="ALZ9" s="82"/>
      <c r="AMA9" s="82"/>
      <c r="AMB9" s="82"/>
      <c r="AMC9" s="82"/>
      <c r="AMD9" s="82"/>
      <c r="AME9" s="82"/>
      <c r="AMF9" s="82"/>
      <c r="AMG9" s="82"/>
      <c r="AMH9" s="82"/>
      <c r="AMI9" s="82"/>
      <c r="AMJ9" s="82"/>
      <c r="AMK9" s="82"/>
      <c r="AML9" s="82"/>
      <c r="AMM9" s="82"/>
      <c r="AMN9" s="82"/>
      <c r="AMO9" s="82"/>
      <c r="AMP9" s="82"/>
      <c r="AMQ9" s="82"/>
      <c r="AMR9" s="82"/>
      <c r="AMS9" s="82"/>
      <c r="AMT9" s="82"/>
      <c r="AMU9" s="82"/>
      <c r="AMV9" s="82"/>
      <c r="AMW9" s="82"/>
      <c r="AMX9" s="82"/>
      <c r="AMY9" s="82"/>
      <c r="AMZ9" s="82"/>
      <c r="ANA9" s="82"/>
      <c r="ANB9" s="82"/>
      <c r="ANC9" s="82"/>
      <c r="AND9" s="82"/>
      <c r="ANE9" s="82"/>
      <c r="ANF9" s="82"/>
      <c r="ANG9" s="82"/>
      <c r="ANH9" s="82"/>
      <c r="ANI9" s="82"/>
      <c r="ANJ9" s="82"/>
      <c r="ANK9" s="82"/>
      <c r="ANL9" s="82"/>
      <c r="ANM9" s="82"/>
      <c r="ANN9" s="82"/>
      <c r="ANO9" s="82"/>
      <c r="ANP9" s="82"/>
      <c r="ANQ9" s="82"/>
      <c r="ANR9" s="82"/>
      <c r="ANS9" s="82"/>
      <c r="ANT9" s="82"/>
      <c r="ANU9" s="82"/>
      <c r="ANV9" s="82"/>
      <c r="ANW9" s="82"/>
      <c r="ANX9" s="82"/>
      <c r="ANY9" s="82"/>
      <c r="ANZ9" s="82"/>
      <c r="AOA9" s="82"/>
      <c r="AOB9" s="82"/>
      <c r="AOC9" s="82"/>
      <c r="AOD9" s="82"/>
      <c r="AOE9" s="82"/>
      <c r="AOF9" s="82"/>
      <c r="AOG9" s="82"/>
      <c r="AOH9" s="82"/>
      <c r="AOI9" s="82"/>
      <c r="AOJ9" s="82"/>
      <c r="AOK9" s="82"/>
      <c r="AOL9" s="82"/>
      <c r="AOM9" s="82"/>
      <c r="AON9" s="82"/>
      <c r="AOO9" s="82"/>
      <c r="AOP9" s="82"/>
      <c r="AOQ9" s="82"/>
      <c r="AOR9" s="82"/>
      <c r="AOS9" s="82"/>
      <c r="AOT9" s="82"/>
      <c r="AOU9" s="82"/>
      <c r="AOV9" s="82"/>
      <c r="AOW9" s="82"/>
      <c r="AOX9" s="82"/>
      <c r="AOY9" s="82"/>
      <c r="AOZ9" s="82"/>
      <c r="APA9" s="82"/>
      <c r="APB9" s="82"/>
      <c r="APC9" s="82"/>
      <c r="APD9" s="82"/>
      <c r="APE9" s="82"/>
      <c r="APF9" s="82"/>
      <c r="APG9" s="82"/>
      <c r="APH9" s="82"/>
      <c r="API9" s="82"/>
      <c r="APJ9" s="82"/>
      <c r="APK9" s="82"/>
      <c r="APL9" s="82"/>
      <c r="APM9" s="82"/>
      <c r="APN9" s="82"/>
      <c r="APO9" s="82"/>
      <c r="APP9" s="82"/>
      <c r="APQ9" s="82"/>
      <c r="APR9" s="82"/>
      <c r="APS9" s="82"/>
      <c r="APT9" s="82"/>
      <c r="APU9" s="82"/>
      <c r="APV9" s="82"/>
      <c r="APW9" s="82"/>
      <c r="APX9" s="82"/>
      <c r="APY9" s="82"/>
      <c r="APZ9" s="82"/>
      <c r="AQA9" s="82"/>
      <c r="AQB9" s="82"/>
      <c r="AQC9" s="82"/>
      <c r="AQD9" s="82"/>
      <c r="AQE9" s="82"/>
      <c r="AQF9" s="82"/>
      <c r="AQG9" s="82"/>
      <c r="AQH9" s="82"/>
      <c r="AQI9" s="82"/>
      <c r="AQJ9" s="82"/>
      <c r="AQK9" s="82"/>
      <c r="AQL9" s="82"/>
      <c r="AQM9" s="82"/>
      <c r="AQN9" s="82"/>
      <c r="AQO9" s="82"/>
      <c r="AQP9" s="82"/>
      <c r="AQQ9" s="82"/>
      <c r="AQR9" s="82"/>
      <c r="AQS9" s="82"/>
      <c r="AQT9" s="82"/>
      <c r="AQU9" s="82"/>
      <c r="AQV9" s="82"/>
      <c r="AQW9" s="82"/>
      <c r="AQX9" s="82"/>
      <c r="AQY9" s="82"/>
      <c r="AQZ9" s="82"/>
      <c r="ARA9" s="82"/>
      <c r="ARB9" s="82"/>
      <c r="ARC9" s="82"/>
      <c r="ARD9" s="82"/>
      <c r="ARE9" s="82"/>
      <c r="ARF9" s="82"/>
      <c r="ARG9" s="82"/>
      <c r="ARH9" s="82"/>
      <c r="ARI9" s="82"/>
      <c r="ARJ9" s="82"/>
      <c r="ARK9" s="82"/>
      <c r="ARL9" s="82"/>
      <c r="ARM9" s="82"/>
      <c r="ARN9" s="82"/>
      <c r="ARO9" s="82"/>
      <c r="ARP9" s="82"/>
      <c r="ARQ9" s="82"/>
      <c r="ARR9" s="82"/>
      <c r="ARS9" s="82"/>
      <c r="ART9" s="82"/>
      <c r="ARU9" s="82"/>
      <c r="ARV9" s="82"/>
      <c r="ARW9" s="82"/>
      <c r="ARX9" s="82"/>
      <c r="ARY9" s="82"/>
      <c r="ARZ9" s="82"/>
      <c r="ASA9" s="82"/>
      <c r="ASB9" s="82"/>
      <c r="ASC9" s="82"/>
      <c r="ASD9" s="82"/>
      <c r="ASE9" s="82"/>
      <c r="ASF9" s="82"/>
      <c r="ASG9" s="82"/>
      <c r="ASH9" s="82"/>
      <c r="ASI9" s="82"/>
      <c r="ASJ9" s="82"/>
      <c r="ASK9" s="82"/>
      <c r="ASL9" s="82"/>
      <c r="ASM9" s="82"/>
      <c r="ASN9" s="82"/>
      <c r="ASO9" s="82"/>
      <c r="ASP9" s="82"/>
      <c r="ASQ9" s="82"/>
      <c r="ASR9" s="82"/>
      <c r="ASS9" s="82"/>
      <c r="AST9" s="82"/>
      <c r="ASU9" s="82"/>
      <c r="ASV9" s="82"/>
      <c r="ASW9" s="82"/>
      <c r="ASX9" s="82"/>
      <c r="ASY9" s="82"/>
      <c r="ASZ9" s="82"/>
      <c r="ATA9" s="82"/>
      <c r="ATB9" s="82"/>
      <c r="ATC9" s="82"/>
      <c r="ATD9" s="82"/>
      <c r="ATE9" s="82"/>
      <c r="ATF9" s="82"/>
      <c r="ATG9" s="82"/>
      <c r="ATH9" s="82"/>
      <c r="ATI9" s="82"/>
      <c r="ATJ9" s="82"/>
      <c r="ATK9" s="82"/>
      <c r="ATL9" s="82"/>
      <c r="ATM9" s="82"/>
      <c r="ATN9" s="82"/>
      <c r="ATO9" s="82"/>
      <c r="ATP9" s="82"/>
      <c r="ATQ9" s="82"/>
      <c r="ATR9" s="82"/>
      <c r="ATS9" s="82"/>
      <c r="ATT9" s="82"/>
      <c r="ATU9" s="82"/>
      <c r="ATV9" s="82"/>
      <c r="ATW9" s="82"/>
      <c r="ATX9" s="82"/>
      <c r="ATY9" s="82"/>
      <c r="ATZ9" s="82"/>
      <c r="AUA9" s="82"/>
      <c r="AUB9" s="82"/>
      <c r="AUC9" s="82"/>
      <c r="AUD9" s="82"/>
      <c r="AUE9" s="82"/>
      <c r="AUF9" s="82"/>
      <c r="AUG9" s="82"/>
      <c r="AUH9" s="82"/>
      <c r="AUI9" s="82"/>
      <c r="AUJ9" s="82"/>
      <c r="AUK9" s="82"/>
      <c r="AUL9" s="82"/>
      <c r="AUM9" s="82"/>
      <c r="AUN9" s="82"/>
      <c r="AUO9" s="82"/>
      <c r="AUP9" s="82"/>
      <c r="AUQ9" s="82"/>
      <c r="AUR9" s="82"/>
      <c r="AUS9" s="82"/>
      <c r="AUT9" s="82"/>
      <c r="AUU9" s="82"/>
      <c r="AUV9" s="82"/>
      <c r="AUW9" s="82"/>
      <c r="AUX9" s="82"/>
      <c r="AUY9" s="82"/>
      <c r="AUZ9" s="82"/>
      <c r="AVA9" s="82"/>
      <c r="AVB9" s="82"/>
      <c r="AVC9" s="82"/>
      <c r="AVD9" s="82"/>
      <c r="AVE9" s="82"/>
      <c r="AVF9" s="82"/>
      <c r="AVG9" s="82"/>
      <c r="AVH9" s="82"/>
      <c r="AVI9" s="82"/>
      <c r="AVJ9" s="82"/>
      <c r="AVK9" s="82"/>
      <c r="AVL9" s="82"/>
      <c r="AVM9" s="82"/>
      <c r="AVN9" s="82"/>
      <c r="AVO9" s="82"/>
      <c r="AVP9" s="82"/>
      <c r="AVQ9" s="82"/>
      <c r="AVR9" s="82"/>
      <c r="AVS9" s="82"/>
      <c r="AVT9" s="82"/>
      <c r="AVU9" s="82"/>
      <c r="AVV9" s="82"/>
      <c r="AVW9" s="82"/>
      <c r="AVX9" s="82"/>
      <c r="AVY9" s="82"/>
      <c r="AVZ9" s="82"/>
      <c r="AWA9" s="82"/>
      <c r="AWB9" s="82"/>
      <c r="AWC9" s="82"/>
      <c r="AWD9" s="82"/>
      <c r="AWE9" s="82"/>
      <c r="AWF9" s="82"/>
      <c r="AWG9" s="82"/>
      <c r="AWH9" s="82"/>
      <c r="AWI9" s="82"/>
      <c r="AWJ9" s="82"/>
      <c r="AWK9" s="82"/>
      <c r="AWL9" s="82"/>
      <c r="AWM9" s="82"/>
      <c r="AWN9" s="82"/>
      <c r="AWO9" s="82"/>
      <c r="AWP9" s="82"/>
      <c r="AWQ9" s="82"/>
      <c r="AWR9" s="82"/>
      <c r="AWS9" s="82"/>
      <c r="AWT9" s="82"/>
      <c r="AWU9" s="82"/>
      <c r="AWV9" s="82"/>
      <c r="AWW9" s="82"/>
      <c r="AWX9" s="82"/>
      <c r="AWY9" s="82"/>
      <c r="AWZ9" s="82"/>
      <c r="AXA9" s="82"/>
      <c r="AXB9" s="82"/>
      <c r="AXC9" s="82"/>
      <c r="AXD9" s="82"/>
      <c r="AXE9" s="82"/>
      <c r="AXF9" s="82"/>
      <c r="AXG9" s="82"/>
      <c r="AXH9" s="82"/>
      <c r="AXI9" s="82"/>
      <c r="AXJ9" s="82"/>
      <c r="AXK9" s="82"/>
      <c r="AXL9" s="82"/>
      <c r="AXM9" s="82"/>
      <c r="AXN9" s="82"/>
      <c r="AXO9" s="82"/>
      <c r="AXP9" s="82"/>
      <c r="AXQ9" s="82"/>
      <c r="AXR9" s="82"/>
      <c r="AXS9" s="82"/>
      <c r="AXT9" s="82"/>
      <c r="AXU9" s="82"/>
      <c r="AXV9" s="82"/>
      <c r="AXW9" s="82"/>
      <c r="AXX9" s="82"/>
      <c r="AXY9" s="82"/>
      <c r="AXZ9" s="82"/>
      <c r="AYA9" s="82"/>
      <c r="AYB9" s="82"/>
      <c r="AYC9" s="82"/>
      <c r="AYD9" s="82"/>
      <c r="AYE9" s="82"/>
      <c r="AYF9" s="82"/>
      <c r="AYG9" s="82"/>
      <c r="AYH9" s="82"/>
      <c r="AYI9" s="82"/>
      <c r="AYJ9" s="82"/>
      <c r="AYK9" s="82"/>
      <c r="AYL9" s="82"/>
      <c r="AYM9" s="82"/>
      <c r="AYN9" s="82"/>
      <c r="AYO9" s="82"/>
      <c r="AYP9" s="82"/>
      <c r="AYQ9" s="82"/>
      <c r="AYR9" s="82"/>
      <c r="AYS9" s="82"/>
      <c r="AYT9" s="82"/>
      <c r="AYU9" s="82"/>
      <c r="AYV9" s="82"/>
      <c r="AYW9" s="82"/>
      <c r="AYX9" s="82"/>
      <c r="AYY9" s="82"/>
      <c r="AYZ9" s="82"/>
      <c r="AZA9" s="82"/>
      <c r="AZB9" s="82"/>
      <c r="AZC9" s="82"/>
      <c r="AZD9" s="82"/>
      <c r="AZE9" s="82"/>
      <c r="AZF9" s="82"/>
      <c r="AZG9" s="82"/>
      <c r="AZH9" s="82"/>
      <c r="AZI9" s="82"/>
      <c r="AZJ9" s="82"/>
      <c r="AZK9" s="82"/>
      <c r="AZL9" s="82"/>
      <c r="AZM9" s="82"/>
      <c r="AZN9" s="82"/>
      <c r="AZO9" s="82"/>
      <c r="AZP9" s="82"/>
      <c r="AZQ9" s="82"/>
      <c r="AZR9" s="82"/>
      <c r="AZS9" s="82"/>
      <c r="AZT9" s="82"/>
      <c r="AZU9" s="82"/>
      <c r="AZV9" s="82"/>
      <c r="AZW9" s="82"/>
      <c r="AZX9" s="82"/>
      <c r="AZY9" s="82"/>
      <c r="AZZ9" s="82"/>
      <c r="BAA9" s="82"/>
      <c r="BAB9" s="82"/>
      <c r="BAC9" s="82"/>
      <c r="BAD9" s="82"/>
      <c r="BAE9" s="82"/>
      <c r="BAF9" s="82"/>
      <c r="BAG9" s="82"/>
      <c r="BAH9" s="82"/>
      <c r="BAI9" s="82"/>
      <c r="BAJ9" s="82"/>
      <c r="BAK9" s="82"/>
      <c r="BAL9" s="82"/>
      <c r="BAM9" s="82"/>
      <c r="BAN9" s="82"/>
      <c r="BAO9" s="82"/>
      <c r="BAP9" s="82"/>
      <c r="BAQ9" s="82"/>
      <c r="BAR9" s="82"/>
      <c r="BAS9" s="82"/>
      <c r="BAT9" s="82"/>
      <c r="BAU9" s="82"/>
      <c r="BAV9" s="82"/>
      <c r="BAW9" s="82"/>
      <c r="BAX9" s="82"/>
      <c r="BAY9" s="82"/>
      <c r="BAZ9" s="82"/>
      <c r="BBA9" s="82"/>
      <c r="BBB9" s="82"/>
      <c r="BBC9" s="82"/>
      <c r="BBD9" s="82"/>
      <c r="BBE9" s="82"/>
      <c r="BBF9" s="82"/>
      <c r="BBG9" s="82"/>
      <c r="BBH9" s="82"/>
      <c r="BBI9" s="82"/>
      <c r="BBJ9" s="82"/>
      <c r="BBK9" s="82"/>
      <c r="BBL9" s="82"/>
      <c r="BBM9" s="82"/>
      <c r="BBN9" s="82"/>
      <c r="BBO9" s="82"/>
      <c r="BBP9" s="82"/>
      <c r="BBQ9" s="82"/>
      <c r="BBR9" s="82"/>
      <c r="BBS9" s="82"/>
      <c r="BBT9" s="82"/>
      <c r="BBU9" s="82"/>
      <c r="BBV9" s="82"/>
      <c r="BBW9" s="82"/>
      <c r="BBX9" s="82"/>
      <c r="BBY9" s="82"/>
      <c r="BBZ9" s="82"/>
      <c r="BCA9" s="82"/>
      <c r="BCB9" s="82"/>
      <c r="BCC9" s="82"/>
      <c r="BCD9" s="82"/>
      <c r="BCE9" s="82"/>
      <c r="BCF9" s="82"/>
      <c r="BCG9" s="82"/>
      <c r="BCH9" s="82"/>
      <c r="BCI9" s="82"/>
      <c r="BCJ9" s="82"/>
      <c r="BCK9" s="82"/>
      <c r="BCL9" s="82"/>
      <c r="BCM9" s="82"/>
      <c r="BCN9" s="82"/>
      <c r="BCO9" s="82"/>
      <c r="BCP9" s="82"/>
      <c r="BCQ9" s="82"/>
      <c r="BCR9" s="82"/>
      <c r="BCS9" s="82"/>
      <c r="BCT9" s="82"/>
      <c r="BCU9" s="82"/>
      <c r="BCV9" s="82"/>
      <c r="BCW9" s="82"/>
      <c r="BCX9" s="82"/>
      <c r="BCY9" s="82"/>
      <c r="BCZ9" s="82"/>
      <c r="BDA9" s="82"/>
      <c r="BDB9" s="82"/>
      <c r="BDC9" s="82"/>
      <c r="BDD9" s="82"/>
      <c r="BDE9" s="82"/>
      <c r="BDF9" s="82"/>
      <c r="BDG9" s="82"/>
      <c r="BDH9" s="82"/>
      <c r="BDI9" s="82"/>
      <c r="BDJ9" s="82"/>
      <c r="BDK9" s="82"/>
      <c r="BDL9" s="82"/>
      <c r="BDM9" s="82"/>
      <c r="BDN9" s="82"/>
      <c r="BDO9" s="82"/>
      <c r="BDP9" s="82"/>
      <c r="BDQ9" s="82"/>
      <c r="BDR9" s="82"/>
      <c r="BDS9" s="82"/>
      <c r="BDT9" s="82"/>
      <c r="BDU9" s="82"/>
      <c r="BDV9" s="82"/>
      <c r="BDW9" s="82"/>
      <c r="BDX9" s="82"/>
      <c r="BDY9" s="82"/>
      <c r="BDZ9" s="82"/>
      <c r="BEA9" s="82"/>
      <c r="BEB9" s="82"/>
      <c r="BEC9" s="82"/>
      <c r="BED9" s="82"/>
      <c r="BEE9" s="82"/>
      <c r="BEF9" s="82"/>
      <c r="BEG9" s="82"/>
      <c r="BEH9" s="82"/>
      <c r="BEI9" s="82"/>
      <c r="BEJ9" s="82"/>
      <c r="BEK9" s="82"/>
      <c r="BEL9" s="82"/>
      <c r="BEM9" s="82"/>
      <c r="BEN9" s="82"/>
      <c r="BEO9" s="82"/>
      <c r="BEP9" s="82"/>
      <c r="BEQ9" s="82"/>
      <c r="BER9" s="82"/>
      <c r="BES9" s="82"/>
      <c r="BET9" s="82"/>
      <c r="BEU9" s="82"/>
      <c r="BEV9" s="82"/>
      <c r="BEW9" s="82"/>
      <c r="BEX9" s="82"/>
      <c r="BEY9" s="82"/>
      <c r="BEZ9" s="82"/>
      <c r="BFA9" s="82"/>
      <c r="BFB9" s="82"/>
      <c r="BFC9" s="82"/>
      <c r="BFD9" s="82"/>
      <c r="BFE9" s="82"/>
      <c r="BFF9" s="82"/>
      <c r="BFG9" s="82"/>
      <c r="BFH9" s="82"/>
      <c r="BFI9" s="82"/>
      <c r="BFJ9" s="82"/>
      <c r="BFK9" s="82"/>
      <c r="BFL9" s="82"/>
      <c r="BFM9" s="82"/>
      <c r="BFN9" s="82"/>
      <c r="BFO9" s="82"/>
      <c r="BFP9" s="82"/>
      <c r="BFQ9" s="82"/>
      <c r="BFR9" s="82"/>
      <c r="BFS9" s="82"/>
      <c r="BFT9" s="82"/>
      <c r="BFU9" s="82"/>
      <c r="BFV9" s="82"/>
      <c r="BFW9" s="82"/>
      <c r="BFX9" s="82"/>
      <c r="BFY9" s="82"/>
      <c r="BFZ9" s="82"/>
      <c r="BGA9" s="82"/>
      <c r="BGB9" s="82"/>
      <c r="BGC9" s="82"/>
      <c r="BGD9" s="82"/>
      <c r="BGE9" s="82"/>
      <c r="BGF9" s="82"/>
      <c r="BGG9" s="82"/>
      <c r="BGH9" s="82"/>
      <c r="BGI9" s="82"/>
      <c r="BGJ9" s="82"/>
      <c r="BGK9" s="82"/>
      <c r="BGL9" s="82"/>
      <c r="BGM9" s="82"/>
      <c r="BGN9" s="82"/>
      <c r="BGO9" s="82"/>
      <c r="BGP9" s="82"/>
      <c r="BGQ9" s="82"/>
      <c r="BGR9" s="82"/>
      <c r="BGS9" s="82"/>
      <c r="BGT9" s="82"/>
      <c r="BGU9" s="82"/>
      <c r="BGV9" s="82"/>
      <c r="BGW9" s="82"/>
      <c r="BGX9" s="82"/>
      <c r="BGY9" s="82"/>
      <c r="BGZ9" s="82"/>
      <c r="BHA9" s="82"/>
      <c r="BHB9" s="82"/>
      <c r="BHC9" s="82"/>
      <c r="BHD9" s="82"/>
      <c r="BHE9" s="82"/>
      <c r="BHF9" s="82"/>
      <c r="BHG9" s="82"/>
      <c r="BHH9" s="82"/>
      <c r="BHI9" s="82"/>
      <c r="BHJ9" s="82"/>
      <c r="BHK9" s="82"/>
      <c r="BHL9" s="82"/>
      <c r="BHM9" s="82"/>
      <c r="BHN9" s="82"/>
      <c r="BHO9" s="82"/>
      <c r="BHP9" s="82"/>
      <c r="BHQ9" s="82"/>
      <c r="BHR9" s="82"/>
      <c r="BHS9" s="82"/>
      <c r="BHT9" s="82"/>
      <c r="BHU9" s="82"/>
      <c r="BHV9" s="82"/>
      <c r="BHW9" s="82"/>
      <c r="BHX9" s="82"/>
      <c r="BHY9" s="82"/>
      <c r="BHZ9" s="82"/>
      <c r="BIA9" s="82"/>
      <c r="BIB9" s="82"/>
      <c r="BIC9" s="82"/>
      <c r="BID9" s="82"/>
      <c r="BIE9" s="82"/>
      <c r="BIF9" s="82"/>
      <c r="BIG9" s="82"/>
      <c r="BIH9" s="82"/>
      <c r="BII9" s="82"/>
      <c r="BIJ9" s="82"/>
      <c r="BIK9" s="82"/>
      <c r="BIL9" s="82"/>
      <c r="BIM9" s="82"/>
      <c r="BIN9" s="82"/>
      <c r="BIO9" s="82"/>
      <c r="BIP9" s="82"/>
      <c r="BIQ9" s="82"/>
      <c r="BIR9" s="82"/>
      <c r="BIS9" s="82"/>
      <c r="BIT9" s="82"/>
      <c r="BIU9" s="82"/>
      <c r="BIV9" s="82"/>
      <c r="BIW9" s="82"/>
      <c r="BIX9" s="82"/>
      <c r="BIY9" s="82"/>
      <c r="BIZ9" s="82"/>
      <c r="BJA9" s="82"/>
      <c r="BJB9" s="82"/>
      <c r="BJC9" s="82"/>
      <c r="BJD9" s="82"/>
      <c r="BJE9" s="82"/>
      <c r="BJF9" s="82"/>
      <c r="BJG9" s="82"/>
      <c r="BJH9" s="82"/>
      <c r="BJI9" s="82"/>
      <c r="BJJ9" s="82"/>
      <c r="BJK9" s="82"/>
      <c r="BJL9" s="82"/>
      <c r="BJM9" s="82"/>
      <c r="BJN9" s="82"/>
      <c r="BJO9" s="82"/>
      <c r="BJP9" s="82"/>
      <c r="BJQ9" s="82"/>
      <c r="BJR9" s="82"/>
      <c r="BJS9" s="82"/>
      <c r="BJT9" s="82"/>
      <c r="BJU9" s="82"/>
      <c r="BJV9" s="82"/>
      <c r="BJW9" s="82"/>
      <c r="BJX9" s="82"/>
      <c r="BJY9" s="82"/>
      <c r="BJZ9" s="82"/>
      <c r="BKA9" s="82"/>
      <c r="BKB9" s="82"/>
      <c r="BKC9" s="82"/>
      <c r="BKD9" s="82"/>
      <c r="BKE9" s="82"/>
      <c r="BKF9" s="82"/>
      <c r="BKG9" s="82"/>
      <c r="BKH9" s="82"/>
      <c r="BKI9" s="82"/>
      <c r="BKJ9" s="82"/>
      <c r="BKK9" s="82"/>
      <c r="BKL9" s="82"/>
      <c r="BKM9" s="82"/>
      <c r="BKN9" s="82"/>
      <c r="BKO9" s="82"/>
      <c r="BKP9" s="82"/>
      <c r="BKQ9" s="82"/>
      <c r="BKR9" s="82"/>
      <c r="BKS9" s="82"/>
      <c r="BKT9" s="82"/>
      <c r="BKU9" s="82"/>
      <c r="BKV9" s="82"/>
      <c r="BKW9" s="82"/>
      <c r="BKX9" s="82"/>
      <c r="BKY9" s="82"/>
      <c r="BKZ9" s="82"/>
      <c r="BLA9" s="82"/>
      <c r="BLB9" s="82"/>
      <c r="BLC9" s="82"/>
      <c r="BLD9" s="82"/>
      <c r="BLE9" s="82"/>
      <c r="BLF9" s="82"/>
      <c r="BLG9" s="82"/>
      <c r="BLH9" s="82"/>
      <c r="BLI9" s="82"/>
      <c r="BLJ9" s="82"/>
      <c r="BLK9" s="82"/>
      <c r="BLL9" s="82"/>
      <c r="BLM9" s="82"/>
      <c r="BLN9" s="82"/>
      <c r="BLO9" s="82"/>
      <c r="BLP9" s="82"/>
      <c r="BLQ9" s="82"/>
      <c r="BLR9" s="82"/>
      <c r="BLS9" s="82"/>
      <c r="BLT9" s="82"/>
      <c r="BLU9" s="82"/>
      <c r="BLV9" s="82"/>
      <c r="BLW9" s="82"/>
      <c r="BLX9" s="82"/>
      <c r="BLY9" s="82"/>
      <c r="BLZ9" s="82"/>
      <c r="BMA9" s="82"/>
      <c r="BMB9" s="82"/>
      <c r="BMC9" s="82"/>
      <c r="BMD9" s="82"/>
      <c r="BME9" s="82"/>
      <c r="BMF9" s="82"/>
      <c r="BMG9" s="82"/>
      <c r="BMH9" s="82"/>
      <c r="BMI9" s="82"/>
      <c r="BMJ9" s="82"/>
      <c r="BMK9" s="82"/>
      <c r="BML9" s="82"/>
      <c r="BMM9" s="82"/>
      <c r="BMN9" s="82"/>
      <c r="BMO9" s="82"/>
      <c r="BMP9" s="82"/>
      <c r="BMQ9" s="82"/>
      <c r="BMR9" s="82"/>
      <c r="BMS9" s="82"/>
      <c r="BMT9" s="82"/>
      <c r="BMU9" s="82"/>
      <c r="BMV9" s="82"/>
      <c r="BMW9" s="82"/>
      <c r="BMX9" s="82"/>
      <c r="BMY9" s="82"/>
      <c r="BMZ9" s="82"/>
      <c r="BNA9" s="82"/>
      <c r="BNB9" s="82"/>
      <c r="BNC9" s="82"/>
      <c r="BND9" s="82"/>
      <c r="BNE9" s="82"/>
      <c r="BNF9" s="82"/>
      <c r="BNG9" s="82"/>
      <c r="BNH9" s="82"/>
      <c r="BNI9" s="82"/>
      <c r="BNJ9" s="82"/>
      <c r="BNK9" s="82"/>
      <c r="BNL9" s="82"/>
      <c r="BNM9" s="82"/>
      <c r="BNN9" s="82"/>
      <c r="BNO9" s="82"/>
      <c r="BNP9" s="82"/>
      <c r="BNQ9" s="82"/>
      <c r="BNR9" s="82"/>
      <c r="BNS9" s="82"/>
      <c r="BNT9" s="82"/>
      <c r="BNU9" s="82"/>
      <c r="BNV9" s="82"/>
      <c r="BNW9" s="82"/>
      <c r="BNX9" s="82"/>
      <c r="BNY9" s="82"/>
      <c r="BNZ9" s="82"/>
      <c r="BOA9" s="82"/>
      <c r="BOB9" s="82"/>
      <c r="BOC9" s="82"/>
      <c r="BOD9" s="82"/>
      <c r="BOE9" s="82"/>
      <c r="BOF9" s="82"/>
      <c r="BOG9" s="82"/>
      <c r="BOH9" s="82"/>
      <c r="BOI9" s="82"/>
      <c r="BOJ9" s="82"/>
      <c r="BOK9" s="82"/>
      <c r="BOL9" s="82"/>
      <c r="BOM9" s="82"/>
      <c r="BON9" s="82"/>
      <c r="BOO9" s="82"/>
      <c r="BOP9" s="82"/>
      <c r="BOQ9" s="82"/>
      <c r="BOR9" s="82"/>
      <c r="BOS9" s="82"/>
      <c r="BOT9" s="82"/>
      <c r="BOU9" s="82"/>
      <c r="BOV9" s="82"/>
      <c r="BOW9" s="82"/>
      <c r="BOX9" s="82"/>
      <c r="BOY9" s="82"/>
      <c r="BOZ9" s="82"/>
      <c r="BPA9" s="82"/>
      <c r="BPB9" s="82"/>
      <c r="BPC9" s="82"/>
      <c r="BPD9" s="82"/>
      <c r="BPE9" s="82"/>
      <c r="BPF9" s="82"/>
      <c r="BPG9" s="82"/>
      <c r="BPH9" s="82"/>
      <c r="BPI9" s="82"/>
      <c r="BPJ9" s="82"/>
      <c r="BPK9" s="82"/>
      <c r="BPL9" s="82"/>
      <c r="BPM9" s="82"/>
      <c r="BPN9" s="82"/>
      <c r="BPO9" s="82"/>
      <c r="BPP9" s="82"/>
      <c r="BPQ9" s="82"/>
      <c r="BPR9" s="82"/>
      <c r="BPS9" s="82"/>
      <c r="BPT9" s="82"/>
      <c r="BPU9" s="82"/>
      <c r="BPV9" s="82"/>
      <c r="BPW9" s="82"/>
      <c r="BPX9" s="82"/>
      <c r="BPY9" s="82"/>
      <c r="BPZ9" s="82"/>
      <c r="BQA9" s="82"/>
      <c r="BQB9" s="82"/>
      <c r="BQC9" s="82"/>
      <c r="BQD9" s="82"/>
      <c r="BQE9" s="82"/>
      <c r="BQF9" s="82"/>
      <c r="BQG9" s="82"/>
      <c r="BQH9" s="82"/>
      <c r="BQI9" s="82"/>
      <c r="BQJ9" s="82"/>
      <c r="BQK9" s="82"/>
      <c r="BQL9" s="82"/>
      <c r="BQM9" s="82"/>
      <c r="BQN9" s="82"/>
      <c r="BQO9" s="82"/>
      <c r="BQP9" s="82"/>
      <c r="BQQ9" s="82"/>
      <c r="BQR9" s="82"/>
      <c r="BQS9" s="82"/>
      <c r="BQT9" s="82"/>
      <c r="BQU9" s="82"/>
      <c r="BQV9" s="82"/>
      <c r="BQW9" s="82"/>
      <c r="BQX9" s="82"/>
      <c r="BQY9" s="82"/>
      <c r="BQZ9" s="82"/>
      <c r="BRA9" s="82"/>
      <c r="BRB9" s="82"/>
      <c r="BRC9" s="82"/>
      <c r="BRD9" s="82"/>
      <c r="BRE9" s="82"/>
      <c r="BRF9" s="82"/>
      <c r="BRG9" s="82"/>
      <c r="BRH9" s="82"/>
      <c r="BRI9" s="82"/>
      <c r="BRJ9" s="82"/>
      <c r="BRK9" s="82"/>
      <c r="BRL9" s="82"/>
      <c r="BRM9" s="82"/>
      <c r="BRN9" s="82"/>
      <c r="BRO9" s="82"/>
      <c r="BRP9" s="82"/>
      <c r="BRQ9" s="82"/>
      <c r="BRR9" s="82"/>
      <c r="BRS9" s="82"/>
      <c r="BRT9" s="82"/>
      <c r="BRU9" s="82"/>
      <c r="BRV9" s="82"/>
      <c r="BRW9" s="82"/>
      <c r="BRX9" s="82"/>
      <c r="BRY9" s="82"/>
      <c r="BRZ9" s="82"/>
      <c r="BSA9" s="82"/>
      <c r="BSB9" s="82"/>
      <c r="BSC9" s="82"/>
      <c r="BSD9" s="82"/>
      <c r="BSE9" s="82"/>
      <c r="BSF9" s="82"/>
      <c r="BSG9" s="82"/>
      <c r="BSH9" s="82"/>
      <c r="BSI9" s="82"/>
      <c r="BSJ9" s="82"/>
      <c r="BSK9" s="82"/>
      <c r="BSL9" s="82"/>
      <c r="BSM9" s="82"/>
      <c r="BSN9" s="82"/>
      <c r="BSO9" s="82"/>
      <c r="BSP9" s="82"/>
      <c r="BSQ9" s="82"/>
      <c r="BSR9" s="82"/>
      <c r="BSS9" s="82"/>
      <c r="BST9" s="82"/>
      <c r="BSU9" s="82"/>
      <c r="BSV9" s="82"/>
      <c r="BSW9" s="82"/>
      <c r="BSX9" s="82"/>
      <c r="BSY9" s="82"/>
      <c r="BSZ9" s="82"/>
      <c r="BTA9" s="82"/>
      <c r="BTB9" s="82"/>
      <c r="BTC9" s="82"/>
      <c r="BTD9" s="82"/>
      <c r="BTE9" s="82"/>
      <c r="BTF9" s="82"/>
      <c r="BTG9" s="82"/>
      <c r="BTH9" s="82"/>
      <c r="BTI9" s="82"/>
      <c r="BTJ9" s="82"/>
      <c r="BTK9" s="82"/>
      <c r="BTL9" s="82"/>
      <c r="BTM9" s="82"/>
      <c r="BTN9" s="82"/>
      <c r="BTO9" s="82"/>
      <c r="BTP9" s="82"/>
      <c r="BTQ9" s="82"/>
      <c r="BTR9" s="82"/>
      <c r="BTS9" s="82"/>
      <c r="BTT9" s="82"/>
      <c r="BTU9" s="82"/>
      <c r="BTV9" s="82"/>
      <c r="BTW9" s="82"/>
      <c r="BTX9" s="82"/>
      <c r="BTY9" s="82"/>
      <c r="BTZ9" s="82"/>
      <c r="BUA9" s="82"/>
      <c r="BUB9" s="82"/>
      <c r="BUC9" s="82"/>
      <c r="BUD9" s="82"/>
      <c r="BUE9" s="82"/>
      <c r="BUF9" s="82"/>
      <c r="BUG9" s="82"/>
      <c r="BUH9" s="82"/>
      <c r="BUI9" s="82"/>
      <c r="BUJ9" s="82"/>
      <c r="BUK9" s="82"/>
      <c r="BUL9" s="82"/>
      <c r="BUM9" s="82"/>
      <c r="BUN9" s="82"/>
      <c r="BUO9" s="82"/>
      <c r="BUP9" s="82"/>
      <c r="BUQ9" s="82"/>
      <c r="BUR9" s="82"/>
      <c r="BUS9" s="82"/>
      <c r="BUT9" s="82"/>
      <c r="BUU9" s="82"/>
      <c r="BUV9" s="82"/>
      <c r="BUW9" s="82"/>
      <c r="BUX9" s="82"/>
      <c r="BUY9" s="82"/>
      <c r="BUZ9" s="82"/>
      <c r="BVA9" s="82"/>
      <c r="BVB9" s="82"/>
      <c r="BVC9" s="82"/>
      <c r="BVD9" s="82"/>
      <c r="BVE9" s="82"/>
      <c r="BVF9" s="82"/>
      <c r="BVG9" s="82"/>
      <c r="BVH9" s="82"/>
      <c r="BVI9" s="82"/>
      <c r="BVJ9" s="82"/>
      <c r="BVK9" s="82"/>
      <c r="BVL9" s="82"/>
      <c r="BVM9" s="82"/>
      <c r="BVN9" s="82"/>
      <c r="BVO9" s="82"/>
      <c r="BVP9" s="82"/>
      <c r="BVQ9" s="82"/>
      <c r="BVR9" s="82"/>
      <c r="BVS9" s="82"/>
      <c r="BVT9" s="82"/>
      <c r="BVU9" s="82"/>
      <c r="BVV9" s="82"/>
      <c r="BVW9" s="82"/>
      <c r="BVX9" s="82"/>
      <c r="BVY9" s="82"/>
      <c r="BVZ9" s="82"/>
      <c r="BWA9" s="82"/>
      <c r="BWB9" s="82"/>
      <c r="BWC9" s="82"/>
      <c r="BWD9" s="82"/>
      <c r="BWE9" s="82"/>
      <c r="BWF9" s="82"/>
      <c r="BWG9" s="82"/>
      <c r="BWH9" s="82"/>
      <c r="BWI9" s="82"/>
      <c r="BWJ9" s="82"/>
      <c r="BWK9" s="82"/>
      <c r="BWL9" s="82"/>
      <c r="BWM9" s="82"/>
      <c r="BWN9" s="82"/>
      <c r="BWO9" s="82"/>
      <c r="BWP9" s="82"/>
      <c r="BWQ9" s="82"/>
      <c r="BWR9" s="82"/>
      <c r="BWS9" s="82"/>
      <c r="BWT9" s="82"/>
      <c r="BWU9" s="82"/>
      <c r="BWV9" s="82"/>
      <c r="BWW9" s="82"/>
      <c r="BWX9" s="82"/>
      <c r="BWY9" s="82"/>
      <c r="BWZ9" s="82"/>
      <c r="BXA9" s="82"/>
      <c r="BXB9" s="82"/>
      <c r="BXC9" s="82"/>
      <c r="BXD9" s="82"/>
      <c r="BXE9" s="82"/>
      <c r="BXF9" s="82"/>
      <c r="BXG9" s="82"/>
      <c r="BXH9" s="82"/>
      <c r="BXI9" s="82"/>
      <c r="BXJ9" s="82"/>
      <c r="BXK9" s="82"/>
      <c r="BXL9" s="82"/>
      <c r="BXM9" s="82"/>
      <c r="BXN9" s="82"/>
      <c r="BXO9" s="82"/>
      <c r="BXP9" s="82"/>
      <c r="BXQ9" s="82"/>
      <c r="BXR9" s="82"/>
      <c r="BXS9" s="82"/>
      <c r="BXT9" s="82"/>
      <c r="BXU9" s="82"/>
      <c r="BXV9" s="82"/>
      <c r="BXW9" s="82"/>
      <c r="BXX9" s="82"/>
      <c r="BXY9" s="82"/>
      <c r="BXZ9" s="82"/>
      <c r="BYA9" s="82"/>
      <c r="BYB9" s="82"/>
      <c r="BYC9" s="82"/>
      <c r="BYD9" s="82"/>
      <c r="BYE9" s="82"/>
      <c r="BYF9" s="82"/>
      <c r="BYG9" s="82"/>
      <c r="BYH9" s="82"/>
      <c r="BYI9" s="82"/>
      <c r="BYJ9" s="82"/>
      <c r="BYK9" s="82"/>
      <c r="BYL9" s="82"/>
      <c r="BYM9" s="82"/>
      <c r="BYN9" s="82"/>
      <c r="BYO9" s="82"/>
      <c r="BYP9" s="82"/>
      <c r="BYQ9" s="82"/>
      <c r="BYR9" s="82"/>
      <c r="BYS9" s="82"/>
      <c r="BYT9" s="82"/>
      <c r="BYU9" s="82"/>
      <c r="BYV9" s="82"/>
      <c r="BYW9" s="82"/>
      <c r="BYX9" s="82"/>
      <c r="BYY9" s="82"/>
      <c r="BYZ9" s="82"/>
      <c r="BZA9" s="82"/>
      <c r="BZB9" s="82"/>
      <c r="BZC9" s="82"/>
      <c r="BZD9" s="82"/>
      <c r="BZE9" s="82"/>
      <c r="BZF9" s="82"/>
      <c r="BZG9" s="82"/>
      <c r="BZH9" s="82"/>
      <c r="BZI9" s="82"/>
      <c r="BZJ9" s="82"/>
      <c r="BZK9" s="82"/>
      <c r="BZL9" s="82"/>
      <c r="BZM9" s="82"/>
      <c r="BZN9" s="82"/>
      <c r="BZO9" s="82"/>
      <c r="BZP9" s="82"/>
      <c r="BZQ9" s="82"/>
      <c r="BZR9" s="82"/>
      <c r="BZS9" s="82"/>
      <c r="BZT9" s="82"/>
      <c r="BZU9" s="82"/>
      <c r="BZV9" s="82"/>
      <c r="BZW9" s="82"/>
      <c r="BZX9" s="82"/>
      <c r="BZY9" s="82"/>
      <c r="BZZ9" s="82"/>
      <c r="CAA9" s="82"/>
      <c r="CAB9" s="82"/>
      <c r="CAC9" s="82"/>
      <c r="CAD9" s="82"/>
      <c r="CAE9" s="82"/>
      <c r="CAF9" s="82"/>
      <c r="CAG9" s="82"/>
      <c r="CAH9" s="82"/>
      <c r="CAI9" s="82"/>
      <c r="CAJ9" s="82"/>
      <c r="CAK9" s="82"/>
      <c r="CAL9" s="82"/>
      <c r="CAM9" s="82"/>
      <c r="CAN9" s="82"/>
      <c r="CAO9" s="82"/>
      <c r="CAP9" s="82"/>
      <c r="CAQ9" s="82"/>
      <c r="CAR9" s="82"/>
      <c r="CAS9" s="82"/>
      <c r="CAT9" s="82"/>
      <c r="CAU9" s="82"/>
      <c r="CAV9" s="82"/>
      <c r="CAW9" s="82"/>
      <c r="CAX9" s="82"/>
      <c r="CAY9" s="82"/>
      <c r="CAZ9" s="82"/>
      <c r="CBA9" s="82"/>
      <c r="CBB9" s="82"/>
      <c r="CBC9" s="82"/>
      <c r="CBD9" s="82"/>
      <c r="CBE9" s="82"/>
      <c r="CBF9" s="82"/>
      <c r="CBG9" s="82"/>
      <c r="CBH9" s="82"/>
      <c r="CBI9" s="82"/>
      <c r="CBJ9" s="82"/>
      <c r="CBK9" s="82"/>
      <c r="CBL9" s="82"/>
      <c r="CBM9" s="82"/>
      <c r="CBN9" s="82"/>
      <c r="CBO9" s="82"/>
      <c r="CBP9" s="82"/>
      <c r="CBQ9" s="82"/>
      <c r="CBR9" s="82"/>
      <c r="CBS9" s="82"/>
      <c r="CBT9" s="82"/>
      <c r="CBU9" s="82"/>
      <c r="CBV9" s="82"/>
      <c r="CBW9" s="82"/>
      <c r="CBX9" s="82"/>
      <c r="CBY9" s="82"/>
      <c r="CBZ9" s="82"/>
      <c r="CCA9" s="82"/>
      <c r="CCB9" s="82"/>
      <c r="CCC9" s="82"/>
      <c r="CCD9" s="82"/>
      <c r="CCE9" s="82"/>
      <c r="CCF9" s="82"/>
      <c r="CCG9" s="82"/>
      <c r="CCH9" s="82"/>
      <c r="CCI9" s="82"/>
      <c r="CCJ9" s="82"/>
      <c r="CCK9" s="82"/>
      <c r="CCL9" s="82"/>
      <c r="CCM9" s="82"/>
      <c r="CCN9" s="82"/>
      <c r="CCO9" s="82"/>
      <c r="CCP9" s="82"/>
      <c r="CCQ9" s="82"/>
      <c r="CCR9" s="82"/>
      <c r="CCS9" s="82"/>
      <c r="CCT9" s="82"/>
      <c r="CCU9" s="82"/>
      <c r="CCV9" s="82"/>
      <c r="CCW9" s="82"/>
      <c r="CCX9" s="82"/>
      <c r="CCY9" s="82"/>
      <c r="CCZ9" s="82"/>
      <c r="CDA9" s="82"/>
      <c r="CDB9" s="82"/>
      <c r="CDC9" s="82"/>
      <c r="CDD9" s="82"/>
      <c r="CDE9" s="82"/>
      <c r="CDF9" s="82"/>
      <c r="CDG9" s="82"/>
      <c r="CDH9" s="82"/>
      <c r="CDI9" s="82"/>
      <c r="CDJ9" s="82"/>
      <c r="CDK9" s="82"/>
      <c r="CDL9" s="82"/>
      <c r="CDM9" s="82"/>
      <c r="CDN9" s="82"/>
      <c r="CDO9" s="82"/>
      <c r="CDP9" s="82"/>
      <c r="CDQ9" s="82"/>
      <c r="CDR9" s="82"/>
      <c r="CDS9" s="82"/>
      <c r="CDT9" s="82"/>
      <c r="CDU9" s="82"/>
      <c r="CDV9" s="82"/>
      <c r="CDW9" s="82"/>
      <c r="CDX9" s="82"/>
      <c r="CDY9" s="82"/>
      <c r="CDZ9" s="82"/>
      <c r="CEA9" s="82"/>
      <c r="CEB9" s="82"/>
      <c r="CEC9" s="82"/>
      <c r="CED9" s="82"/>
      <c r="CEE9" s="82"/>
      <c r="CEF9" s="82"/>
      <c r="CEG9" s="82"/>
      <c r="CEH9" s="82"/>
      <c r="CEI9" s="82"/>
      <c r="CEJ9" s="82"/>
      <c r="CEK9" s="82"/>
      <c r="CEL9" s="82"/>
      <c r="CEM9" s="82"/>
      <c r="CEN9" s="82"/>
      <c r="CEO9" s="82"/>
      <c r="CEP9" s="82"/>
      <c r="CEQ9" s="82"/>
      <c r="CER9" s="82"/>
      <c r="CES9" s="82"/>
      <c r="CET9" s="82"/>
      <c r="CEU9" s="82"/>
      <c r="CEV9" s="82"/>
      <c r="CEW9" s="82"/>
      <c r="CEX9" s="82"/>
      <c r="CEY9" s="82"/>
      <c r="CEZ9" s="82"/>
      <c r="CFA9" s="82"/>
      <c r="CFB9" s="82"/>
      <c r="CFC9" s="82"/>
      <c r="CFD9" s="82"/>
      <c r="CFE9" s="82"/>
      <c r="CFF9" s="82"/>
      <c r="CFG9" s="82"/>
      <c r="CFH9" s="82"/>
      <c r="CFI9" s="82"/>
      <c r="CFJ9" s="82"/>
      <c r="CFK9" s="82"/>
      <c r="CFL9" s="82"/>
      <c r="CFM9" s="82"/>
      <c r="CFN9" s="82"/>
      <c r="CFO9" s="82"/>
      <c r="CFP9" s="82"/>
      <c r="CFQ9" s="82"/>
      <c r="CFR9" s="82"/>
      <c r="CFS9" s="82"/>
      <c r="CFT9" s="82"/>
      <c r="CFU9" s="82"/>
      <c r="CFV9" s="82"/>
      <c r="CFW9" s="82"/>
      <c r="CFX9" s="82"/>
      <c r="CFY9" s="82"/>
      <c r="CFZ9" s="82"/>
      <c r="CGA9" s="82"/>
      <c r="CGB9" s="82"/>
      <c r="CGC9" s="82"/>
      <c r="CGD9" s="82"/>
      <c r="CGE9" s="82"/>
      <c r="CGF9" s="82"/>
      <c r="CGG9" s="82"/>
      <c r="CGH9" s="82"/>
      <c r="CGI9" s="82"/>
      <c r="CGJ9" s="82"/>
      <c r="CGK9" s="82"/>
      <c r="CGL9" s="82"/>
      <c r="CGM9" s="82"/>
      <c r="CGN9" s="82"/>
      <c r="CGO9" s="82"/>
      <c r="CGP9" s="82"/>
      <c r="CGQ9" s="82"/>
      <c r="CGR9" s="82"/>
      <c r="CGS9" s="82"/>
      <c r="CGT9" s="82"/>
      <c r="CGU9" s="82"/>
      <c r="CGV9" s="82"/>
      <c r="CGW9" s="82"/>
      <c r="CGX9" s="82"/>
      <c r="CGY9" s="82"/>
      <c r="CGZ9" s="82"/>
      <c r="CHA9" s="82"/>
      <c r="CHB9" s="82"/>
      <c r="CHC9" s="82"/>
      <c r="CHD9" s="82"/>
      <c r="CHE9" s="82"/>
      <c r="CHF9" s="82"/>
      <c r="CHG9" s="82"/>
      <c r="CHH9" s="82"/>
      <c r="CHI9" s="82"/>
      <c r="CHJ9" s="82"/>
      <c r="CHK9" s="82"/>
      <c r="CHL9" s="82"/>
      <c r="CHM9" s="82"/>
      <c r="CHN9" s="82"/>
      <c r="CHO9" s="82"/>
      <c r="CHP9" s="82"/>
      <c r="CHQ9" s="82"/>
      <c r="CHR9" s="82"/>
      <c r="CHS9" s="82"/>
      <c r="CHT9" s="82"/>
      <c r="CHU9" s="82"/>
      <c r="CHV9" s="82"/>
      <c r="CHW9" s="82"/>
      <c r="CHX9" s="82"/>
      <c r="CHY9" s="82"/>
      <c r="CHZ9" s="82"/>
      <c r="CIA9" s="82"/>
      <c r="CIB9" s="82"/>
      <c r="CIC9" s="82"/>
      <c r="CID9" s="82"/>
      <c r="CIE9" s="82"/>
      <c r="CIF9" s="82"/>
      <c r="CIG9" s="82"/>
      <c r="CIH9" s="82"/>
      <c r="CII9" s="82"/>
      <c r="CIJ9" s="82"/>
      <c r="CIK9" s="82"/>
      <c r="CIL9" s="82"/>
      <c r="CIM9" s="82"/>
      <c r="CIN9" s="82"/>
      <c r="CIO9" s="82"/>
      <c r="CIP9" s="82"/>
      <c r="CIQ9" s="82"/>
      <c r="CIR9" s="82"/>
      <c r="CIS9" s="82"/>
      <c r="CIT9" s="82"/>
      <c r="CIU9" s="82"/>
      <c r="CIV9" s="82"/>
      <c r="CIW9" s="82"/>
      <c r="CIX9" s="82"/>
      <c r="CIY9" s="82"/>
      <c r="CIZ9" s="82"/>
      <c r="CJA9" s="82"/>
      <c r="CJB9" s="82"/>
      <c r="CJC9" s="82"/>
      <c r="CJD9" s="82"/>
      <c r="CJE9" s="82"/>
      <c r="CJF9" s="82"/>
      <c r="CJG9" s="82"/>
      <c r="CJH9" s="82"/>
      <c r="CJI9" s="82"/>
      <c r="CJJ9" s="82"/>
      <c r="CJK9" s="82"/>
      <c r="CJL9" s="82"/>
      <c r="CJM9" s="82"/>
      <c r="CJN9" s="82"/>
      <c r="CJO9" s="82"/>
      <c r="CJP9" s="82"/>
      <c r="CJQ9" s="82"/>
      <c r="CJR9" s="82"/>
      <c r="CJS9" s="82"/>
      <c r="CJT9" s="82"/>
      <c r="CJU9" s="82"/>
      <c r="CJV9" s="82"/>
      <c r="CJW9" s="82"/>
      <c r="CJX9" s="82"/>
      <c r="CJY9" s="82"/>
      <c r="CJZ9" s="82"/>
      <c r="CKA9" s="82"/>
      <c r="CKB9" s="82"/>
      <c r="CKC9" s="82"/>
      <c r="CKD9" s="82"/>
      <c r="CKE9" s="82"/>
      <c r="CKF9" s="82"/>
      <c r="CKG9" s="82"/>
      <c r="CKH9" s="82"/>
      <c r="CKI9" s="82"/>
      <c r="CKJ9" s="82"/>
      <c r="CKK9" s="82"/>
      <c r="CKL9" s="82"/>
      <c r="CKM9" s="82"/>
      <c r="CKN9" s="82"/>
      <c r="CKO9" s="82"/>
      <c r="CKP9" s="82"/>
      <c r="CKQ9" s="82"/>
      <c r="CKR9" s="82"/>
      <c r="CKS9" s="82"/>
      <c r="CKT9" s="82"/>
      <c r="CKU9" s="82"/>
      <c r="CKV9" s="82"/>
      <c r="CKW9" s="82"/>
      <c r="CKX9" s="82"/>
      <c r="CKY9" s="82"/>
      <c r="CKZ9" s="82"/>
      <c r="CLA9" s="82"/>
      <c r="CLB9" s="82"/>
      <c r="CLC9" s="82"/>
      <c r="CLD9" s="82"/>
      <c r="CLE9" s="82"/>
      <c r="CLF9" s="82"/>
      <c r="CLG9" s="82"/>
      <c r="CLH9" s="82"/>
      <c r="CLI9" s="82"/>
      <c r="CLJ9" s="82"/>
      <c r="CLK9" s="82"/>
      <c r="CLL9" s="82"/>
      <c r="CLM9" s="82"/>
      <c r="CLN9" s="82"/>
      <c r="CLO9" s="82"/>
      <c r="CLP9" s="82"/>
      <c r="CLQ9" s="82"/>
      <c r="CLR9" s="82"/>
      <c r="CLS9" s="82"/>
      <c r="CLT9" s="82"/>
      <c r="CLU9" s="82"/>
      <c r="CLV9" s="82"/>
      <c r="CLW9" s="82"/>
      <c r="CLX9" s="82"/>
      <c r="CLY9" s="82"/>
      <c r="CLZ9" s="82"/>
      <c r="CMA9" s="82"/>
      <c r="CMB9" s="82"/>
      <c r="CMC9" s="82"/>
      <c r="CMD9" s="82"/>
      <c r="CME9" s="82"/>
      <c r="CMF9" s="82"/>
      <c r="CMG9" s="82"/>
      <c r="CMH9" s="82"/>
      <c r="CMI9" s="82"/>
      <c r="CMJ9" s="82"/>
      <c r="CMK9" s="82"/>
      <c r="CML9" s="82"/>
      <c r="CMM9" s="82"/>
      <c r="CMN9" s="82"/>
      <c r="CMO9" s="82"/>
      <c r="CMP9" s="82"/>
      <c r="CMQ9" s="82"/>
      <c r="CMR9" s="82"/>
      <c r="CMS9" s="82"/>
      <c r="CMT9" s="82"/>
      <c r="CMU9" s="82"/>
      <c r="CMV9" s="82"/>
      <c r="CMW9" s="82"/>
      <c r="CMX9" s="82"/>
      <c r="CMY9" s="82"/>
      <c r="CMZ9" s="82"/>
      <c r="CNA9" s="82"/>
      <c r="CNB9" s="82"/>
      <c r="CNC9" s="82"/>
      <c r="CND9" s="82"/>
      <c r="CNE9" s="82"/>
      <c r="CNF9" s="82"/>
      <c r="CNG9" s="82"/>
      <c r="CNH9" s="82"/>
      <c r="CNI9" s="82"/>
      <c r="CNJ9" s="82"/>
      <c r="CNK9" s="82"/>
      <c r="CNL9" s="82"/>
      <c r="CNM9" s="82"/>
      <c r="CNN9" s="82"/>
      <c r="CNO9" s="82"/>
      <c r="CNP9" s="82"/>
      <c r="CNQ9" s="82"/>
      <c r="CNR9" s="82"/>
      <c r="CNS9" s="82"/>
      <c r="CNT9" s="82"/>
      <c r="CNU9" s="82"/>
      <c r="CNV9" s="82"/>
      <c r="CNW9" s="82"/>
      <c r="CNX9" s="82"/>
      <c r="CNY9" s="82"/>
      <c r="CNZ9" s="82"/>
      <c r="COA9" s="82"/>
      <c r="COB9" s="82"/>
      <c r="COC9" s="82"/>
      <c r="COD9" s="82"/>
      <c r="COE9" s="82"/>
      <c r="COF9" s="82"/>
      <c r="COG9" s="82"/>
      <c r="COH9" s="82"/>
      <c r="COI9" s="82"/>
      <c r="COJ9" s="82"/>
      <c r="COK9" s="82"/>
      <c r="COL9" s="82"/>
      <c r="COM9" s="82"/>
      <c r="CON9" s="82"/>
      <c r="COO9" s="82"/>
      <c r="COP9" s="82"/>
      <c r="COQ9" s="82"/>
      <c r="COR9" s="82"/>
      <c r="COS9" s="82"/>
      <c r="COT9" s="82"/>
      <c r="COU9" s="82"/>
      <c r="COV9" s="82"/>
      <c r="COW9" s="82"/>
      <c r="COX9" s="82"/>
      <c r="COY9" s="82"/>
      <c r="COZ9" s="82"/>
      <c r="CPA9" s="82"/>
      <c r="CPB9" s="82"/>
      <c r="CPC9" s="82"/>
      <c r="CPD9" s="82"/>
      <c r="CPE9" s="82"/>
      <c r="CPF9" s="82"/>
      <c r="CPG9" s="82"/>
      <c r="CPH9" s="82"/>
      <c r="CPI9" s="82"/>
      <c r="CPJ9" s="82"/>
      <c r="CPK9" s="82"/>
      <c r="CPL9" s="82"/>
      <c r="CPM9" s="82"/>
      <c r="CPN9" s="82"/>
      <c r="CPO9" s="82"/>
      <c r="CPP9" s="82"/>
      <c r="CPQ9" s="82"/>
      <c r="CPR9" s="82"/>
      <c r="CPS9" s="82"/>
      <c r="CPT9" s="82"/>
      <c r="CPU9" s="82"/>
      <c r="CPV9" s="82"/>
      <c r="CPW9" s="82"/>
      <c r="CPX9" s="82"/>
      <c r="CPY9" s="82"/>
      <c r="CPZ9" s="82"/>
      <c r="CQA9" s="82"/>
      <c r="CQB9" s="82"/>
      <c r="CQC9" s="82"/>
      <c r="CQD9" s="82"/>
      <c r="CQE9" s="82"/>
      <c r="CQF9" s="82"/>
      <c r="CQG9" s="82"/>
      <c r="CQH9" s="82"/>
      <c r="CQI9" s="82"/>
      <c r="CQJ9" s="82"/>
      <c r="CQK9" s="82"/>
      <c r="CQL9" s="82"/>
      <c r="CQM9" s="82"/>
      <c r="CQN9" s="82"/>
      <c r="CQO9" s="82"/>
      <c r="CQP9" s="82"/>
      <c r="CQQ9" s="82"/>
      <c r="CQR9" s="82"/>
      <c r="CQS9" s="82"/>
      <c r="CQT9" s="82"/>
      <c r="CQU9" s="82"/>
      <c r="CQV9" s="82"/>
      <c r="CQW9" s="82"/>
      <c r="CQX9" s="82"/>
      <c r="CQY9" s="82"/>
      <c r="CQZ9" s="82"/>
      <c r="CRA9" s="82"/>
      <c r="CRB9" s="82"/>
      <c r="CRC9" s="82"/>
      <c r="CRD9" s="82"/>
      <c r="CRE9" s="82"/>
      <c r="CRF9" s="82"/>
      <c r="CRG9" s="82"/>
      <c r="CRH9" s="82"/>
      <c r="CRI9" s="82"/>
      <c r="CRJ9" s="82"/>
      <c r="CRK9" s="82"/>
      <c r="CRL9" s="82"/>
      <c r="CRM9" s="82"/>
      <c r="CRN9" s="82"/>
      <c r="CRO9" s="82"/>
      <c r="CRP9" s="82"/>
      <c r="CRQ9" s="82"/>
      <c r="CRR9" s="82"/>
      <c r="CRS9" s="82"/>
      <c r="CRT9" s="82"/>
      <c r="CRU9" s="82"/>
      <c r="CRV9" s="82"/>
      <c r="CRW9" s="82"/>
      <c r="CRX9" s="82"/>
      <c r="CRY9" s="82"/>
      <c r="CRZ9" s="82"/>
      <c r="CSA9" s="82"/>
      <c r="CSB9" s="82"/>
      <c r="CSC9" s="82"/>
      <c r="CSD9" s="82"/>
      <c r="CSE9" s="82"/>
      <c r="CSF9" s="82"/>
      <c r="CSG9" s="82"/>
      <c r="CSH9" s="82"/>
      <c r="CSI9" s="82"/>
      <c r="CSJ9" s="82"/>
      <c r="CSK9" s="82"/>
      <c r="CSL9" s="82"/>
      <c r="CSM9" s="82"/>
      <c r="CSN9" s="82"/>
      <c r="CSO9" s="82"/>
      <c r="CSP9" s="82"/>
      <c r="CSQ9" s="82"/>
      <c r="CSR9" s="82"/>
      <c r="CSS9" s="82"/>
      <c r="CST9" s="82"/>
      <c r="CSU9" s="82"/>
      <c r="CSV9" s="82"/>
      <c r="CSW9" s="82"/>
      <c r="CSX9" s="82"/>
      <c r="CSY9" s="82"/>
      <c r="CSZ9" s="82"/>
      <c r="CTA9" s="82"/>
      <c r="CTB9" s="82"/>
      <c r="CTC9" s="82"/>
      <c r="CTD9" s="82"/>
      <c r="CTE9" s="82"/>
      <c r="CTF9" s="82"/>
      <c r="CTG9" s="82"/>
      <c r="CTH9" s="82"/>
      <c r="CTI9" s="82"/>
      <c r="CTJ9" s="82"/>
      <c r="CTK9" s="82"/>
      <c r="CTL9" s="82"/>
      <c r="CTM9" s="82"/>
      <c r="CTN9" s="82"/>
      <c r="CTO9" s="82"/>
      <c r="CTP9" s="82"/>
      <c r="CTQ9" s="82"/>
      <c r="CTR9" s="82"/>
      <c r="CTS9" s="82"/>
      <c r="CTT9" s="82"/>
      <c r="CTU9" s="82"/>
      <c r="CTV9" s="82"/>
      <c r="CTW9" s="82"/>
      <c r="CTX9" s="82"/>
      <c r="CTY9" s="82"/>
      <c r="CTZ9" s="82"/>
      <c r="CUA9" s="82"/>
      <c r="CUB9" s="82"/>
      <c r="CUC9" s="82"/>
      <c r="CUD9" s="82"/>
      <c r="CUE9" s="82"/>
      <c r="CUF9" s="82"/>
      <c r="CUG9" s="82"/>
      <c r="CUH9" s="82"/>
      <c r="CUI9" s="82"/>
      <c r="CUJ9" s="82"/>
      <c r="CUK9" s="82"/>
      <c r="CUL9" s="82"/>
      <c r="CUM9" s="82"/>
      <c r="CUN9" s="82"/>
      <c r="CUO9" s="82"/>
      <c r="CUP9" s="82"/>
      <c r="CUQ9" s="82"/>
      <c r="CUR9" s="82"/>
      <c r="CUS9" s="82"/>
      <c r="CUT9" s="82"/>
      <c r="CUU9" s="82"/>
      <c r="CUV9" s="82"/>
      <c r="CUW9" s="82"/>
      <c r="CUX9" s="82"/>
      <c r="CUY9" s="82"/>
      <c r="CUZ9" s="82"/>
      <c r="CVA9" s="82"/>
      <c r="CVB9" s="82"/>
      <c r="CVC9" s="82"/>
      <c r="CVD9" s="82"/>
      <c r="CVE9" s="82"/>
      <c r="CVF9" s="82"/>
      <c r="CVG9" s="82"/>
      <c r="CVH9" s="82"/>
      <c r="CVI9" s="82"/>
      <c r="CVJ9" s="82"/>
      <c r="CVK9" s="82"/>
      <c r="CVL9" s="82"/>
      <c r="CVM9" s="82"/>
      <c r="CVN9" s="82"/>
      <c r="CVO9" s="82"/>
      <c r="CVP9" s="82"/>
      <c r="CVQ9" s="82"/>
      <c r="CVR9" s="82"/>
      <c r="CVS9" s="82"/>
      <c r="CVT9" s="82"/>
      <c r="CVU9" s="82"/>
      <c r="CVV9" s="82"/>
      <c r="CVW9" s="82"/>
      <c r="CVX9" s="82"/>
      <c r="CVY9" s="82"/>
      <c r="CVZ9" s="82"/>
      <c r="CWA9" s="82"/>
      <c r="CWB9" s="82"/>
      <c r="CWC9" s="82"/>
      <c r="CWD9" s="82"/>
      <c r="CWE9" s="82"/>
      <c r="CWF9" s="82"/>
      <c r="CWG9" s="82"/>
      <c r="CWH9" s="82"/>
      <c r="CWI9" s="82"/>
      <c r="CWJ9" s="82"/>
      <c r="CWK9" s="82"/>
      <c r="CWL9" s="82"/>
      <c r="CWM9" s="82"/>
      <c r="CWN9" s="82"/>
      <c r="CWO9" s="82"/>
      <c r="CWP9" s="82"/>
      <c r="CWQ9" s="82"/>
      <c r="CWR9" s="82"/>
      <c r="CWS9" s="82"/>
      <c r="CWT9" s="82"/>
      <c r="CWU9" s="82"/>
      <c r="CWV9" s="82"/>
      <c r="CWW9" s="82"/>
      <c r="CWX9" s="82"/>
      <c r="CWY9" s="82"/>
      <c r="CWZ9" s="82"/>
      <c r="CXA9" s="82"/>
      <c r="CXB9" s="82"/>
      <c r="CXC9" s="82"/>
      <c r="CXD9" s="82"/>
      <c r="CXE9" s="82"/>
      <c r="CXF9" s="82"/>
      <c r="CXG9" s="82"/>
      <c r="CXH9" s="82"/>
      <c r="CXI9" s="82"/>
      <c r="CXJ9" s="82"/>
      <c r="CXK9" s="82"/>
      <c r="CXL9" s="82"/>
      <c r="CXM9" s="82"/>
      <c r="CXN9" s="82"/>
      <c r="CXO9" s="82"/>
      <c r="CXP9" s="82"/>
      <c r="CXQ9" s="82"/>
      <c r="CXR9" s="82"/>
      <c r="CXS9" s="82"/>
      <c r="CXT9" s="82"/>
      <c r="CXU9" s="82"/>
      <c r="CXV9" s="82"/>
      <c r="CXW9" s="82"/>
      <c r="CXX9" s="82"/>
      <c r="CXY9" s="82"/>
      <c r="CXZ9" s="82"/>
      <c r="CYA9" s="82"/>
      <c r="CYB9" s="82"/>
      <c r="CYC9" s="82"/>
      <c r="CYD9" s="82"/>
      <c r="CYE9" s="82"/>
      <c r="CYF9" s="82"/>
      <c r="CYG9" s="82"/>
      <c r="CYH9" s="82"/>
      <c r="CYI9" s="82"/>
      <c r="CYJ9" s="82"/>
      <c r="CYK9" s="82"/>
      <c r="CYL9" s="82"/>
      <c r="CYM9" s="82"/>
      <c r="CYN9" s="82"/>
      <c r="CYO9" s="82"/>
      <c r="CYP9" s="82"/>
      <c r="CYQ9" s="82"/>
      <c r="CYR9" s="82"/>
      <c r="CYS9" s="82"/>
      <c r="CYT9" s="82"/>
      <c r="CYU9" s="82"/>
      <c r="CYV9" s="82"/>
      <c r="CYW9" s="82"/>
      <c r="CYX9" s="82"/>
      <c r="CYY9" s="82"/>
      <c r="CYZ9" s="82"/>
      <c r="CZA9" s="82"/>
      <c r="CZB9" s="82"/>
      <c r="CZC9" s="82"/>
      <c r="CZD9" s="82"/>
      <c r="CZE9" s="82"/>
      <c r="CZF9" s="82"/>
      <c r="CZG9" s="82"/>
      <c r="CZH9" s="82"/>
      <c r="CZI9" s="82"/>
      <c r="CZJ9" s="82"/>
      <c r="CZK9" s="82"/>
      <c r="CZL9" s="82"/>
      <c r="CZM9" s="82"/>
      <c r="CZN9" s="82"/>
      <c r="CZO9" s="82"/>
      <c r="CZP9" s="82"/>
      <c r="CZQ9" s="82"/>
      <c r="CZR9" s="82"/>
      <c r="CZS9" s="82"/>
      <c r="CZT9" s="82"/>
      <c r="CZU9" s="82"/>
      <c r="CZV9" s="82"/>
      <c r="CZW9" s="82"/>
      <c r="CZX9" s="82"/>
      <c r="CZY9" s="82"/>
      <c r="CZZ9" s="82"/>
      <c r="DAA9" s="82"/>
      <c r="DAB9" s="82"/>
      <c r="DAC9" s="82"/>
      <c r="DAD9" s="82"/>
      <c r="DAE9" s="82"/>
      <c r="DAF9" s="82"/>
      <c r="DAG9" s="82"/>
      <c r="DAH9" s="82"/>
      <c r="DAI9" s="82"/>
      <c r="DAJ9" s="82"/>
      <c r="DAK9" s="82"/>
      <c r="DAL9" s="82"/>
      <c r="DAM9" s="82"/>
      <c r="DAN9" s="82"/>
      <c r="DAO9" s="82"/>
      <c r="DAP9" s="82"/>
      <c r="DAQ9" s="82"/>
      <c r="DAR9" s="82"/>
      <c r="DAS9" s="82"/>
      <c r="DAT9" s="82"/>
      <c r="DAU9" s="82"/>
      <c r="DAV9" s="82"/>
      <c r="DAW9" s="82"/>
      <c r="DAX9" s="82"/>
      <c r="DAY9" s="82"/>
      <c r="DAZ9" s="82"/>
      <c r="DBA9" s="82"/>
      <c r="DBB9" s="82"/>
      <c r="DBC9" s="82"/>
      <c r="DBD9" s="82"/>
      <c r="DBE9" s="82"/>
      <c r="DBF9" s="82"/>
      <c r="DBG9" s="82"/>
      <c r="DBH9" s="82"/>
      <c r="DBI9" s="82"/>
      <c r="DBJ9" s="82"/>
      <c r="DBK9" s="82"/>
      <c r="DBL9" s="82"/>
      <c r="DBM9" s="82"/>
      <c r="DBN9" s="82"/>
      <c r="DBO9" s="82"/>
      <c r="DBP9" s="82"/>
      <c r="DBQ9" s="82"/>
      <c r="DBR9" s="82"/>
      <c r="DBS9" s="82"/>
      <c r="DBT9" s="82"/>
      <c r="DBU9" s="82"/>
      <c r="DBV9" s="82"/>
      <c r="DBW9" s="82"/>
      <c r="DBX9" s="82"/>
      <c r="DBY9" s="82"/>
      <c r="DBZ9" s="82"/>
      <c r="DCA9" s="82"/>
      <c r="DCB9" s="82"/>
      <c r="DCC9" s="82"/>
      <c r="DCD9" s="82"/>
      <c r="DCE9" s="82"/>
      <c r="DCF9" s="82"/>
      <c r="DCG9" s="82"/>
      <c r="DCH9" s="82"/>
      <c r="DCI9" s="82"/>
      <c r="DCJ9" s="82"/>
      <c r="DCK9" s="82"/>
      <c r="DCL9" s="82"/>
      <c r="DCM9" s="82"/>
      <c r="DCN9" s="82"/>
      <c r="DCO9" s="82"/>
      <c r="DCP9" s="82"/>
      <c r="DCQ9" s="82"/>
      <c r="DCR9" s="82"/>
      <c r="DCS9" s="82"/>
      <c r="DCT9" s="82"/>
      <c r="DCU9" s="82"/>
      <c r="DCV9" s="82"/>
      <c r="DCW9" s="82"/>
      <c r="DCX9" s="82"/>
      <c r="DCY9" s="82"/>
      <c r="DCZ9" s="82"/>
      <c r="DDA9" s="82"/>
      <c r="DDB9" s="82"/>
      <c r="DDC9" s="82"/>
      <c r="DDD9" s="82"/>
      <c r="DDE9" s="82"/>
      <c r="DDF9" s="82"/>
      <c r="DDG9" s="82"/>
      <c r="DDH9" s="82"/>
      <c r="DDI9" s="82"/>
      <c r="DDJ9" s="82"/>
      <c r="DDK9" s="82"/>
      <c r="DDL9" s="82"/>
      <c r="DDM9" s="82"/>
      <c r="DDN9" s="82"/>
      <c r="DDO9" s="82"/>
      <c r="DDP9" s="82"/>
      <c r="DDQ9" s="82"/>
      <c r="DDR9" s="82"/>
      <c r="DDS9" s="82"/>
      <c r="DDT9" s="82"/>
      <c r="DDU9" s="82"/>
      <c r="DDV9" s="82"/>
      <c r="DDW9" s="82"/>
      <c r="DDX9" s="82"/>
      <c r="DDY9" s="82"/>
      <c r="DDZ9" s="82"/>
      <c r="DEA9" s="82"/>
      <c r="DEB9" s="82"/>
      <c r="DEC9" s="82"/>
      <c r="DED9" s="82"/>
      <c r="DEE9" s="82"/>
      <c r="DEF9" s="82"/>
      <c r="DEG9" s="82"/>
      <c r="DEH9" s="82"/>
      <c r="DEI9" s="82"/>
      <c r="DEJ9" s="82"/>
      <c r="DEK9" s="82"/>
      <c r="DEL9" s="82"/>
      <c r="DEM9" s="82"/>
      <c r="DEN9" s="82"/>
      <c r="DEO9" s="82"/>
      <c r="DEP9" s="82"/>
      <c r="DEQ9" s="82"/>
      <c r="DER9" s="82"/>
      <c r="DES9" s="82"/>
      <c r="DET9" s="82"/>
      <c r="DEU9" s="82"/>
      <c r="DEV9" s="82"/>
      <c r="DEW9" s="82"/>
      <c r="DEX9" s="82"/>
      <c r="DEY9" s="82"/>
      <c r="DEZ9" s="82"/>
      <c r="DFA9" s="82"/>
      <c r="DFB9" s="82"/>
      <c r="DFC9" s="82"/>
      <c r="DFD9" s="82"/>
      <c r="DFE9" s="82"/>
      <c r="DFF9" s="82"/>
      <c r="DFG9" s="82"/>
      <c r="DFH9" s="82"/>
      <c r="DFI9" s="82"/>
      <c r="DFJ9" s="82"/>
      <c r="DFK9" s="82"/>
      <c r="DFL9" s="82"/>
      <c r="DFM9" s="82"/>
      <c r="DFN9" s="82"/>
      <c r="DFO9" s="82"/>
      <c r="DFP9" s="82"/>
      <c r="DFQ9" s="82"/>
      <c r="DFR9" s="82"/>
      <c r="DFS9" s="82"/>
      <c r="DFT9" s="82"/>
      <c r="DFU9" s="82"/>
      <c r="DFV9" s="82"/>
      <c r="DFW9" s="82"/>
      <c r="DFX9" s="82"/>
      <c r="DFY9" s="82"/>
      <c r="DFZ9" s="82"/>
      <c r="DGA9" s="82"/>
      <c r="DGB9" s="82"/>
      <c r="DGC9" s="82"/>
      <c r="DGD9" s="82"/>
      <c r="DGE9" s="82"/>
      <c r="DGF9" s="82"/>
      <c r="DGG9" s="82"/>
      <c r="DGH9" s="82"/>
      <c r="DGI9" s="82"/>
      <c r="DGJ9" s="82"/>
      <c r="DGK9" s="82"/>
      <c r="DGL9" s="82"/>
      <c r="DGM9" s="82"/>
      <c r="DGN9" s="82"/>
      <c r="DGO9" s="82"/>
      <c r="DGP9" s="82"/>
      <c r="DGQ9" s="82"/>
      <c r="DGR9" s="82"/>
      <c r="DGS9" s="82"/>
      <c r="DGT9" s="82"/>
      <c r="DGU9" s="82"/>
      <c r="DGV9" s="82"/>
      <c r="DGW9" s="82"/>
      <c r="DGX9" s="82"/>
      <c r="DGY9" s="82"/>
      <c r="DGZ9" s="82"/>
      <c r="DHA9" s="82"/>
      <c r="DHB9" s="82"/>
      <c r="DHC9" s="82"/>
      <c r="DHD9" s="82"/>
      <c r="DHE9" s="82"/>
      <c r="DHF9" s="82"/>
      <c r="DHG9" s="82"/>
      <c r="DHH9" s="82"/>
      <c r="DHI9" s="82"/>
      <c r="DHJ9" s="82"/>
      <c r="DHK9" s="82"/>
      <c r="DHL9" s="82"/>
      <c r="DHM9" s="82"/>
      <c r="DHN9" s="82"/>
      <c r="DHO9" s="82"/>
      <c r="DHP9" s="82"/>
      <c r="DHQ9" s="82"/>
      <c r="DHR9" s="82"/>
      <c r="DHS9" s="82"/>
      <c r="DHT9" s="82"/>
      <c r="DHU9" s="82"/>
      <c r="DHV9" s="82"/>
      <c r="DHW9" s="82"/>
      <c r="DHX9" s="82"/>
      <c r="DHY9" s="82"/>
      <c r="DHZ9" s="82"/>
      <c r="DIA9" s="82"/>
      <c r="DIB9" s="82"/>
      <c r="DIC9" s="82"/>
      <c r="DID9" s="82"/>
      <c r="DIE9" s="82"/>
      <c r="DIF9" s="82"/>
      <c r="DIG9" s="82"/>
      <c r="DIH9" s="82"/>
      <c r="DII9" s="82"/>
      <c r="DIJ9" s="82"/>
      <c r="DIK9" s="82"/>
      <c r="DIL9" s="82"/>
      <c r="DIM9" s="82"/>
      <c r="DIN9" s="82"/>
      <c r="DIO9" s="82"/>
      <c r="DIP9" s="82"/>
      <c r="DIQ9" s="82"/>
      <c r="DIR9" s="82"/>
      <c r="DIS9" s="82"/>
      <c r="DIT9" s="82"/>
      <c r="DIU9" s="82"/>
      <c r="DIV9" s="82"/>
      <c r="DIW9" s="82"/>
      <c r="DIX9" s="82"/>
      <c r="DIY9" s="82"/>
      <c r="DIZ9" s="82"/>
      <c r="DJA9" s="82"/>
      <c r="DJB9" s="82"/>
      <c r="DJC9" s="82"/>
      <c r="DJD9" s="82"/>
      <c r="DJE9" s="82"/>
      <c r="DJF9" s="82"/>
      <c r="DJG9" s="82"/>
      <c r="DJH9" s="82"/>
      <c r="DJI9" s="82"/>
      <c r="DJJ9" s="82"/>
      <c r="DJK9" s="82"/>
      <c r="DJL9" s="82"/>
      <c r="DJM9" s="82"/>
      <c r="DJN9" s="82"/>
      <c r="DJO9" s="82"/>
      <c r="DJP9" s="82"/>
      <c r="DJQ9" s="82"/>
      <c r="DJR9" s="82"/>
      <c r="DJS9" s="82"/>
      <c r="DJT9" s="82"/>
      <c r="DJU9" s="82"/>
      <c r="DJV9" s="82"/>
      <c r="DJW9" s="82"/>
      <c r="DJX9" s="82"/>
      <c r="DJY9" s="82"/>
      <c r="DJZ9" s="82"/>
      <c r="DKA9" s="82"/>
      <c r="DKB9" s="82"/>
      <c r="DKC9" s="82"/>
      <c r="DKD9" s="82"/>
      <c r="DKE9" s="82"/>
      <c r="DKF9" s="82"/>
      <c r="DKG9" s="82"/>
      <c r="DKH9" s="82"/>
      <c r="DKI9" s="82"/>
      <c r="DKJ9" s="82"/>
      <c r="DKK9" s="82"/>
      <c r="DKL9" s="82"/>
      <c r="DKM9" s="82"/>
      <c r="DKN9" s="82"/>
      <c r="DKO9" s="82"/>
      <c r="DKP9" s="82"/>
      <c r="DKQ9" s="82"/>
      <c r="DKR9" s="82"/>
      <c r="DKS9" s="82"/>
      <c r="DKT9" s="82"/>
      <c r="DKU9" s="82"/>
      <c r="DKV9" s="82"/>
      <c r="DKW9" s="82"/>
      <c r="DKX9" s="82"/>
      <c r="DKY9" s="82"/>
      <c r="DKZ9" s="82"/>
      <c r="DLA9" s="82"/>
      <c r="DLB9" s="82"/>
      <c r="DLC9" s="82"/>
      <c r="DLD9" s="82"/>
      <c r="DLE9" s="82"/>
      <c r="DLF9" s="82"/>
      <c r="DLG9" s="82"/>
      <c r="DLH9" s="82"/>
      <c r="DLI9" s="82"/>
      <c r="DLJ9" s="82"/>
      <c r="DLK9" s="82"/>
      <c r="DLL9" s="82"/>
      <c r="DLM9" s="82"/>
      <c r="DLN9" s="82"/>
      <c r="DLO9" s="82"/>
      <c r="DLP9" s="82"/>
      <c r="DLQ9" s="82"/>
      <c r="DLR9" s="82"/>
      <c r="DLS9" s="82"/>
      <c r="DLT9" s="82"/>
      <c r="DLU9" s="82"/>
      <c r="DLV9" s="82"/>
      <c r="DLW9" s="82"/>
      <c r="DLX9" s="82"/>
      <c r="DLY9" s="82"/>
      <c r="DLZ9" s="82"/>
      <c r="DMA9" s="82"/>
      <c r="DMB9" s="82"/>
      <c r="DMC9" s="82"/>
      <c r="DMD9" s="82"/>
      <c r="DME9" s="82"/>
      <c r="DMF9" s="82"/>
      <c r="DMG9" s="82"/>
      <c r="DMH9" s="82"/>
      <c r="DMI9" s="82"/>
      <c r="DMJ9" s="82"/>
      <c r="DMK9" s="82"/>
      <c r="DML9" s="82"/>
      <c r="DMM9" s="82"/>
      <c r="DMN9" s="82"/>
      <c r="DMO9" s="82"/>
      <c r="DMP9" s="82"/>
      <c r="DMQ9" s="82"/>
      <c r="DMR9" s="82"/>
      <c r="DMS9" s="82"/>
      <c r="DMT9" s="82"/>
      <c r="DMU9" s="82"/>
      <c r="DMV9" s="82"/>
      <c r="DMW9" s="82"/>
      <c r="DMX9" s="82"/>
      <c r="DMY9" s="82"/>
      <c r="DMZ9" s="82"/>
      <c r="DNA9" s="82"/>
      <c r="DNB9" s="82"/>
      <c r="DNC9" s="82"/>
      <c r="DND9" s="82"/>
      <c r="DNE9" s="82"/>
      <c r="DNF9" s="82"/>
      <c r="DNG9" s="82"/>
      <c r="DNH9" s="82"/>
      <c r="DNI9" s="82"/>
      <c r="DNJ9" s="82"/>
      <c r="DNK9" s="82"/>
      <c r="DNL9" s="82"/>
      <c r="DNM9" s="82"/>
      <c r="DNN9" s="82"/>
      <c r="DNO9" s="82"/>
      <c r="DNP9" s="82"/>
      <c r="DNQ9" s="82"/>
      <c r="DNR9" s="82"/>
      <c r="DNS9" s="82"/>
      <c r="DNT9" s="82"/>
      <c r="DNU9" s="82"/>
      <c r="DNV9" s="82"/>
      <c r="DNW9" s="82"/>
      <c r="DNX9" s="82"/>
      <c r="DNY9" s="82"/>
      <c r="DNZ9" s="82"/>
      <c r="DOA9" s="82"/>
      <c r="DOB9" s="82"/>
      <c r="DOC9" s="82"/>
      <c r="DOD9" s="82"/>
      <c r="DOE9" s="82"/>
      <c r="DOF9" s="82"/>
      <c r="DOG9" s="82"/>
      <c r="DOH9" s="82"/>
      <c r="DOI9" s="82"/>
      <c r="DOJ9" s="82"/>
      <c r="DOK9" s="82"/>
      <c r="DOL9" s="82"/>
      <c r="DOM9" s="82"/>
      <c r="DON9" s="82"/>
      <c r="DOO9" s="82"/>
      <c r="DOP9" s="82"/>
      <c r="DOQ9" s="82"/>
      <c r="DOR9" s="82"/>
      <c r="DOS9" s="82"/>
      <c r="DOT9" s="82"/>
      <c r="DOU9" s="82"/>
      <c r="DOV9" s="82"/>
      <c r="DOW9" s="82"/>
      <c r="DOX9" s="82"/>
      <c r="DOY9" s="82"/>
      <c r="DOZ9" s="82"/>
      <c r="DPA9" s="82"/>
      <c r="DPB9" s="82"/>
      <c r="DPC9" s="82"/>
      <c r="DPD9" s="82"/>
      <c r="DPE9" s="82"/>
      <c r="DPF9" s="82"/>
      <c r="DPG9" s="82"/>
      <c r="DPH9" s="82"/>
      <c r="DPI9" s="82"/>
      <c r="DPJ9" s="82"/>
      <c r="DPK9" s="82"/>
      <c r="DPL9" s="82"/>
      <c r="DPM9" s="82"/>
      <c r="DPN9" s="82"/>
      <c r="DPO9" s="82"/>
      <c r="DPP9" s="82"/>
      <c r="DPQ9" s="82"/>
      <c r="DPR9" s="82"/>
      <c r="DPS9" s="82"/>
      <c r="DPT9" s="82"/>
      <c r="DPU9" s="82"/>
      <c r="DPV9" s="82"/>
      <c r="DPW9" s="82"/>
      <c r="DPX9" s="82"/>
      <c r="DPY9" s="82"/>
      <c r="DPZ9" s="82"/>
      <c r="DQA9" s="82"/>
      <c r="DQB9" s="82"/>
      <c r="DQC9" s="82"/>
      <c r="DQD9" s="82"/>
      <c r="DQE9" s="82"/>
      <c r="DQF9" s="82"/>
      <c r="DQG9" s="82"/>
      <c r="DQH9" s="82"/>
      <c r="DQI9" s="82"/>
      <c r="DQJ9" s="82"/>
      <c r="DQK9" s="82"/>
      <c r="DQL9" s="82"/>
      <c r="DQM9" s="82"/>
      <c r="DQN9" s="82"/>
      <c r="DQO9" s="82"/>
      <c r="DQP9" s="82"/>
      <c r="DQQ9" s="82"/>
      <c r="DQR9" s="82"/>
      <c r="DQS9" s="82"/>
      <c r="DQT9" s="82"/>
      <c r="DQU9" s="82"/>
      <c r="DQV9" s="82"/>
      <c r="DQW9" s="82"/>
      <c r="DQX9" s="82"/>
      <c r="DQY9" s="82"/>
      <c r="DQZ9" s="82"/>
      <c r="DRA9" s="82"/>
      <c r="DRB9" s="82"/>
      <c r="DRC9" s="82"/>
      <c r="DRD9" s="82"/>
      <c r="DRE9" s="82"/>
      <c r="DRF9" s="82"/>
      <c r="DRG9" s="82"/>
      <c r="DRH9" s="82"/>
      <c r="DRI9" s="82"/>
      <c r="DRJ9" s="82"/>
      <c r="DRK9" s="82"/>
      <c r="DRL9" s="82"/>
      <c r="DRM9" s="82"/>
      <c r="DRN9" s="82"/>
      <c r="DRO9" s="82"/>
      <c r="DRP9" s="82"/>
      <c r="DRQ9" s="82"/>
      <c r="DRR9" s="82"/>
      <c r="DRS9" s="82"/>
      <c r="DRT9" s="82"/>
      <c r="DRU9" s="82"/>
      <c r="DRV9" s="82"/>
      <c r="DRW9" s="82"/>
      <c r="DRX9" s="82"/>
      <c r="DRY9" s="82"/>
      <c r="DRZ9" s="82"/>
      <c r="DSA9" s="82"/>
      <c r="DSB9" s="82"/>
      <c r="DSC9" s="82"/>
      <c r="DSD9" s="82"/>
      <c r="DSE9" s="82"/>
      <c r="DSF9" s="82"/>
      <c r="DSG9" s="82"/>
      <c r="DSH9" s="82"/>
      <c r="DSI9" s="82"/>
      <c r="DSJ9" s="82"/>
      <c r="DSK9" s="82"/>
      <c r="DSL9" s="82"/>
      <c r="DSM9" s="82"/>
      <c r="DSN9" s="82"/>
      <c r="DSO9" s="82"/>
      <c r="DSP9" s="82"/>
      <c r="DSQ9" s="82"/>
      <c r="DSR9" s="82"/>
      <c r="DSS9" s="82"/>
      <c r="DST9" s="82"/>
      <c r="DSU9" s="82"/>
      <c r="DSV9" s="82"/>
      <c r="DSW9" s="82"/>
      <c r="DSX9" s="82"/>
      <c r="DSY9" s="82"/>
      <c r="DSZ9" s="82"/>
      <c r="DTA9" s="82"/>
      <c r="DTB9" s="82"/>
      <c r="DTC9" s="82"/>
      <c r="DTD9" s="82"/>
      <c r="DTE9" s="82"/>
      <c r="DTF9" s="82"/>
      <c r="DTG9" s="82"/>
      <c r="DTH9" s="82"/>
      <c r="DTI9" s="82"/>
      <c r="DTJ9" s="82"/>
      <c r="DTK9" s="82"/>
      <c r="DTL9" s="82"/>
      <c r="DTM9" s="82"/>
      <c r="DTN9" s="82"/>
      <c r="DTO9" s="82"/>
      <c r="DTP9" s="82"/>
      <c r="DTQ9" s="82"/>
      <c r="DTR9" s="82"/>
      <c r="DTS9" s="82"/>
      <c r="DTT9" s="82"/>
      <c r="DTU9" s="82"/>
      <c r="DTV9" s="82"/>
      <c r="DTW9" s="82"/>
      <c r="DTX9" s="82"/>
      <c r="DTY9" s="82"/>
      <c r="DTZ9" s="82"/>
      <c r="DUA9" s="82"/>
      <c r="DUB9" s="82"/>
      <c r="DUC9" s="82"/>
      <c r="DUD9" s="82"/>
      <c r="DUE9" s="82"/>
      <c r="DUF9" s="82"/>
      <c r="DUG9" s="82"/>
      <c r="DUH9" s="82"/>
      <c r="DUI9" s="82"/>
      <c r="DUJ9" s="82"/>
      <c r="DUK9" s="82"/>
      <c r="DUL9" s="82"/>
      <c r="DUM9" s="82"/>
      <c r="DUN9" s="82"/>
      <c r="DUO9" s="82"/>
      <c r="DUP9" s="82"/>
      <c r="DUQ9" s="82"/>
      <c r="DUR9" s="82"/>
      <c r="DUS9" s="82"/>
      <c r="DUT9" s="82"/>
      <c r="DUU9" s="82"/>
      <c r="DUV9" s="82"/>
      <c r="DUW9" s="82"/>
      <c r="DUX9" s="82"/>
      <c r="DUY9" s="82"/>
      <c r="DUZ9" s="82"/>
      <c r="DVA9" s="82"/>
      <c r="DVB9" s="82"/>
      <c r="DVC9" s="82"/>
      <c r="DVD9" s="82"/>
      <c r="DVE9" s="82"/>
      <c r="DVF9" s="82"/>
      <c r="DVG9" s="82"/>
      <c r="DVH9" s="82"/>
      <c r="DVI9" s="82"/>
      <c r="DVJ9" s="82"/>
      <c r="DVK9" s="82"/>
      <c r="DVL9" s="82"/>
      <c r="DVM9" s="82"/>
      <c r="DVN9" s="82"/>
      <c r="DVO9" s="82"/>
      <c r="DVP9" s="82"/>
      <c r="DVQ9" s="82"/>
      <c r="DVR9" s="82"/>
      <c r="DVS9" s="82"/>
      <c r="DVT9" s="82"/>
      <c r="DVU9" s="82"/>
      <c r="DVV9" s="82"/>
      <c r="DVW9" s="82"/>
      <c r="DVX9" s="82"/>
      <c r="DVY9" s="82"/>
      <c r="DVZ9" s="82"/>
      <c r="DWA9" s="82"/>
      <c r="DWB9" s="82"/>
      <c r="DWC9" s="82"/>
      <c r="DWD9" s="82"/>
      <c r="DWE9" s="82"/>
      <c r="DWF9" s="82"/>
      <c r="DWG9" s="82"/>
      <c r="DWH9" s="82"/>
      <c r="DWI9" s="82"/>
      <c r="DWJ9" s="82"/>
      <c r="DWK9" s="82"/>
      <c r="DWL9" s="82"/>
      <c r="DWM9" s="82"/>
      <c r="DWN9" s="82"/>
      <c r="DWO9" s="82"/>
      <c r="DWP9" s="82"/>
      <c r="DWQ9" s="82"/>
      <c r="DWR9" s="82"/>
      <c r="DWS9" s="82"/>
      <c r="DWT9" s="82"/>
      <c r="DWU9" s="82"/>
      <c r="DWV9" s="82"/>
      <c r="DWW9" s="82"/>
      <c r="DWX9" s="82"/>
      <c r="DWY9" s="82"/>
      <c r="DWZ9" s="82"/>
      <c r="DXA9" s="82"/>
      <c r="DXB9" s="82"/>
      <c r="DXC9" s="82"/>
      <c r="DXD9" s="82"/>
      <c r="DXE9" s="82"/>
      <c r="DXF9" s="82"/>
      <c r="DXG9" s="82"/>
      <c r="DXH9" s="82"/>
      <c r="DXI9" s="82"/>
      <c r="DXJ9" s="82"/>
      <c r="DXK9" s="82"/>
      <c r="DXL9" s="82"/>
      <c r="DXM9" s="82"/>
      <c r="DXN9" s="82"/>
      <c r="DXO9" s="82"/>
      <c r="DXP9" s="82"/>
      <c r="DXQ9" s="82"/>
      <c r="DXR9" s="82"/>
      <c r="DXS9" s="82"/>
      <c r="DXT9" s="82"/>
      <c r="DXU9" s="82"/>
      <c r="DXV9" s="82"/>
      <c r="DXW9" s="82"/>
      <c r="DXX9" s="82"/>
      <c r="DXY9" s="82"/>
      <c r="DXZ9" s="82"/>
      <c r="DYA9" s="82"/>
      <c r="DYB9" s="82"/>
      <c r="DYC9" s="82"/>
      <c r="DYD9" s="82"/>
      <c r="DYE9" s="82"/>
      <c r="DYF9" s="82"/>
      <c r="DYG9" s="82"/>
      <c r="DYH9" s="82"/>
      <c r="DYI9" s="82"/>
      <c r="DYJ9" s="82"/>
      <c r="DYK9" s="82"/>
      <c r="DYL9" s="82"/>
      <c r="DYM9" s="82"/>
      <c r="DYN9" s="82"/>
      <c r="DYO9" s="82"/>
      <c r="DYP9" s="82"/>
      <c r="DYQ9" s="82"/>
      <c r="DYR9" s="82"/>
      <c r="DYS9" s="82"/>
      <c r="DYT9" s="82"/>
      <c r="DYU9" s="82"/>
      <c r="DYV9" s="82"/>
      <c r="DYW9" s="82"/>
      <c r="DYX9" s="82"/>
      <c r="DYY9" s="82"/>
      <c r="DYZ9" s="82"/>
      <c r="DZA9" s="82"/>
      <c r="DZB9" s="82"/>
      <c r="DZC9" s="82"/>
      <c r="DZD9" s="82"/>
      <c r="DZE9" s="82"/>
      <c r="DZF9" s="82"/>
      <c r="DZG9" s="82"/>
      <c r="DZH9" s="82"/>
      <c r="DZI9" s="82"/>
      <c r="DZJ9" s="82"/>
      <c r="DZK9" s="82"/>
      <c r="DZL9" s="82"/>
      <c r="DZM9" s="82"/>
      <c r="DZN9" s="82"/>
      <c r="DZO9" s="82"/>
      <c r="DZP9" s="82"/>
      <c r="DZQ9" s="82"/>
      <c r="DZR9" s="82"/>
      <c r="DZS9" s="82"/>
      <c r="DZT9" s="82"/>
      <c r="DZU9" s="82"/>
      <c r="DZV9" s="82"/>
      <c r="DZW9" s="82"/>
      <c r="DZX9" s="82"/>
      <c r="DZY9" s="82"/>
      <c r="DZZ9" s="82"/>
      <c r="EAA9" s="82"/>
      <c r="EAB9" s="82"/>
      <c r="EAC9" s="82"/>
      <c r="EAD9" s="82"/>
      <c r="EAE9" s="82"/>
      <c r="EAF9" s="82"/>
      <c r="EAG9" s="82"/>
      <c r="EAH9" s="82"/>
      <c r="EAI9" s="82"/>
      <c r="EAJ9" s="82"/>
      <c r="EAK9" s="82"/>
      <c r="EAL9" s="82"/>
      <c r="EAM9" s="82"/>
      <c r="EAN9" s="82"/>
      <c r="EAO9" s="82"/>
      <c r="EAP9" s="82"/>
      <c r="EAQ9" s="82"/>
      <c r="EAR9" s="82"/>
      <c r="EAS9" s="82"/>
      <c r="EAT9" s="82"/>
      <c r="EAU9" s="82"/>
      <c r="EAV9" s="82"/>
      <c r="EAW9" s="82"/>
      <c r="EAX9" s="82"/>
      <c r="EAY9" s="82"/>
      <c r="EAZ9" s="82"/>
      <c r="EBA9" s="82"/>
      <c r="EBB9" s="82"/>
      <c r="EBC9" s="82"/>
      <c r="EBD9" s="82"/>
      <c r="EBE9" s="82"/>
      <c r="EBF9" s="82"/>
      <c r="EBG9" s="82"/>
      <c r="EBH9" s="82"/>
      <c r="EBI9" s="82"/>
      <c r="EBJ9" s="82"/>
      <c r="EBK9" s="82"/>
      <c r="EBL9" s="82"/>
      <c r="EBM9" s="82"/>
      <c r="EBN9" s="82"/>
      <c r="EBO9" s="82"/>
      <c r="EBP9" s="82"/>
      <c r="EBQ9" s="82"/>
      <c r="EBR9" s="82"/>
      <c r="EBS9" s="82"/>
      <c r="EBT9" s="82"/>
      <c r="EBU9" s="82"/>
      <c r="EBV9" s="82"/>
      <c r="EBW9" s="82"/>
      <c r="EBX9" s="82"/>
      <c r="EBY9" s="82"/>
      <c r="EBZ9" s="82"/>
      <c r="ECA9" s="82"/>
      <c r="ECB9" s="82"/>
      <c r="ECC9" s="82"/>
      <c r="ECD9" s="82"/>
      <c r="ECE9" s="82"/>
      <c r="ECF9" s="82"/>
      <c r="ECG9" s="82"/>
      <c r="ECH9" s="82"/>
      <c r="ECI9" s="82"/>
      <c r="ECJ9" s="82"/>
      <c r="ECK9" s="82"/>
      <c r="ECL9" s="82"/>
      <c r="ECM9" s="82"/>
      <c r="ECN9" s="82"/>
      <c r="ECO9" s="82"/>
      <c r="ECP9" s="82"/>
      <c r="ECQ9" s="82"/>
      <c r="ECR9" s="82"/>
      <c r="ECS9" s="82"/>
      <c r="ECT9" s="82"/>
      <c r="ECU9" s="82"/>
      <c r="ECV9" s="82"/>
      <c r="ECW9" s="82"/>
      <c r="ECX9" s="82"/>
      <c r="ECY9" s="82"/>
      <c r="ECZ9" s="82"/>
      <c r="EDA9" s="82"/>
      <c r="EDB9" s="82"/>
      <c r="EDC9" s="82"/>
      <c r="EDD9" s="82"/>
      <c r="EDE9" s="82"/>
      <c r="EDF9" s="82"/>
      <c r="EDG9" s="82"/>
      <c r="EDH9" s="82"/>
      <c r="EDI9" s="82"/>
      <c r="EDJ9" s="82"/>
      <c r="EDK9" s="82"/>
      <c r="EDL9" s="82"/>
      <c r="EDM9" s="82"/>
      <c r="EDN9" s="82"/>
      <c r="EDO9" s="82"/>
      <c r="EDP9" s="82"/>
      <c r="EDQ9" s="82"/>
      <c r="EDR9" s="82"/>
      <c r="EDS9" s="82"/>
      <c r="EDT9" s="82"/>
      <c r="EDU9" s="82"/>
      <c r="EDV9" s="82"/>
      <c r="EDW9" s="82"/>
      <c r="EDX9" s="82"/>
      <c r="EDY9" s="82"/>
      <c r="EDZ9" s="82"/>
      <c r="EEA9" s="82"/>
      <c r="EEB9" s="82"/>
      <c r="EEC9" s="82"/>
      <c r="EED9" s="82"/>
      <c r="EEE9" s="82"/>
      <c r="EEF9" s="82"/>
      <c r="EEG9" s="82"/>
      <c r="EEH9" s="82"/>
      <c r="EEI9" s="82"/>
      <c r="EEJ9" s="82"/>
      <c r="EEK9" s="82"/>
      <c r="EEL9" s="82"/>
      <c r="EEM9" s="82"/>
      <c r="EEN9" s="82"/>
      <c r="EEO9" s="82"/>
      <c r="EEP9" s="82"/>
      <c r="EEQ9" s="82"/>
      <c r="EER9" s="82"/>
      <c r="EES9" s="82"/>
      <c r="EET9" s="82"/>
      <c r="EEU9" s="82"/>
      <c r="EEV9" s="82"/>
      <c r="EEW9" s="82"/>
      <c r="EEX9" s="82"/>
      <c r="EEY9" s="82"/>
      <c r="EEZ9" s="82"/>
      <c r="EFA9" s="82"/>
      <c r="EFB9" s="82"/>
      <c r="EFC9" s="82"/>
      <c r="EFD9" s="82"/>
      <c r="EFE9" s="82"/>
      <c r="EFF9" s="82"/>
      <c r="EFG9" s="82"/>
      <c r="EFH9" s="82"/>
      <c r="EFI9" s="82"/>
      <c r="EFJ9" s="82"/>
      <c r="EFK9" s="82"/>
      <c r="EFL9" s="82"/>
      <c r="EFM9" s="82"/>
      <c r="EFN9" s="82"/>
      <c r="EFO9" s="82"/>
      <c r="EFP9" s="82"/>
      <c r="EFQ9" s="82"/>
      <c r="EFR9" s="82"/>
      <c r="EFS9" s="82"/>
      <c r="EFT9" s="82"/>
      <c r="EFU9" s="82"/>
      <c r="EFV9" s="82"/>
      <c r="EFW9" s="82"/>
      <c r="EFX9" s="82"/>
      <c r="EFY9" s="82"/>
      <c r="EFZ9" s="82"/>
      <c r="EGA9" s="82"/>
      <c r="EGB9" s="82"/>
      <c r="EGC9" s="82"/>
      <c r="EGD9" s="82"/>
      <c r="EGE9" s="82"/>
      <c r="EGF9" s="82"/>
      <c r="EGG9" s="82"/>
      <c r="EGH9" s="82"/>
      <c r="EGI9" s="82"/>
      <c r="EGJ9" s="82"/>
      <c r="EGK9" s="82"/>
      <c r="EGL9" s="82"/>
      <c r="EGM9" s="82"/>
      <c r="EGN9" s="82"/>
      <c r="EGO9" s="82"/>
      <c r="EGP9" s="82"/>
      <c r="EGQ9" s="82"/>
      <c r="EGR9" s="82"/>
      <c r="EGS9" s="82"/>
      <c r="EGT9" s="82"/>
      <c r="EGU9" s="82"/>
      <c r="EGV9" s="82"/>
      <c r="EGW9" s="82"/>
      <c r="EGX9" s="82"/>
      <c r="EGY9" s="82"/>
      <c r="EGZ9" s="82"/>
      <c r="EHA9" s="82"/>
      <c r="EHB9" s="82"/>
      <c r="EHC9" s="82"/>
      <c r="EHD9" s="82"/>
      <c r="EHE9" s="82"/>
      <c r="EHF9" s="82"/>
      <c r="EHG9" s="82"/>
      <c r="EHH9" s="82"/>
      <c r="EHI9" s="82"/>
      <c r="EHJ9" s="82"/>
      <c r="EHK9" s="82"/>
      <c r="EHL9" s="82"/>
      <c r="EHM9" s="82"/>
      <c r="EHN9" s="82"/>
      <c r="EHO9" s="82"/>
      <c r="EHP9" s="82"/>
      <c r="EHQ9" s="82"/>
      <c r="EHR9" s="82"/>
      <c r="EHS9" s="82"/>
      <c r="EHT9" s="82"/>
      <c r="EHU9" s="82"/>
      <c r="EHV9" s="82"/>
      <c r="EHW9" s="82"/>
      <c r="EHX9" s="82"/>
      <c r="EHY9" s="82"/>
      <c r="EHZ9" s="82"/>
      <c r="EIA9" s="82"/>
      <c r="EIB9" s="82"/>
      <c r="EIC9" s="82"/>
      <c r="EID9" s="82"/>
      <c r="EIE9" s="82"/>
      <c r="EIF9" s="82"/>
      <c r="EIG9" s="82"/>
      <c r="EIH9" s="82"/>
      <c r="EII9" s="82"/>
      <c r="EIJ9" s="82"/>
      <c r="EIK9" s="82"/>
      <c r="EIL9" s="82"/>
      <c r="EIM9" s="82"/>
      <c r="EIN9" s="82"/>
      <c r="EIO9" s="82"/>
      <c r="EIP9" s="82"/>
      <c r="EIQ9" s="82"/>
      <c r="EIR9" s="82"/>
      <c r="EIS9" s="82"/>
      <c r="EIT9" s="82"/>
      <c r="EIU9" s="82"/>
      <c r="EIV9" s="82"/>
      <c r="EIW9" s="82"/>
      <c r="EIX9" s="82"/>
      <c r="EIY9" s="82"/>
      <c r="EIZ9" s="82"/>
      <c r="EJA9" s="82"/>
      <c r="EJB9" s="82"/>
      <c r="EJC9" s="82"/>
      <c r="EJD9" s="82"/>
      <c r="EJE9" s="82"/>
      <c r="EJF9" s="82"/>
      <c r="EJG9" s="82"/>
      <c r="EJH9" s="82"/>
      <c r="EJI9" s="82"/>
      <c r="EJJ9" s="82"/>
      <c r="EJK9" s="82"/>
      <c r="EJL9" s="82"/>
      <c r="EJM9" s="82"/>
      <c r="EJN9" s="82"/>
      <c r="EJO9" s="82"/>
      <c r="EJP9" s="82"/>
      <c r="EJQ9" s="82"/>
      <c r="EJR9" s="82"/>
      <c r="EJS9" s="82"/>
      <c r="EJT9" s="82"/>
      <c r="EJU9" s="82"/>
      <c r="EJV9" s="82"/>
      <c r="EJW9" s="82"/>
      <c r="EJX9" s="82"/>
      <c r="EJY9" s="82"/>
      <c r="EJZ9" s="82"/>
      <c r="EKA9" s="82"/>
      <c r="EKB9" s="82"/>
      <c r="EKC9" s="82"/>
      <c r="EKD9" s="82"/>
      <c r="EKE9" s="82"/>
      <c r="EKF9" s="82"/>
      <c r="EKG9" s="82"/>
      <c r="EKH9" s="82"/>
      <c r="EKI9" s="82"/>
      <c r="EKJ9" s="82"/>
      <c r="EKK9" s="82"/>
      <c r="EKL9" s="82"/>
      <c r="EKM9" s="82"/>
      <c r="EKN9" s="82"/>
      <c r="EKO9" s="82"/>
      <c r="EKP9" s="82"/>
      <c r="EKQ9" s="82"/>
      <c r="EKR9" s="82"/>
      <c r="EKS9" s="82"/>
      <c r="EKT9" s="82"/>
      <c r="EKU9" s="82"/>
      <c r="EKV9" s="82"/>
      <c r="EKW9" s="82"/>
      <c r="EKX9" s="82"/>
      <c r="EKY9" s="82"/>
      <c r="EKZ9" s="82"/>
      <c r="ELA9" s="82"/>
      <c r="ELB9" s="82"/>
      <c r="ELC9" s="82"/>
      <c r="ELD9" s="82"/>
      <c r="ELE9" s="82"/>
      <c r="ELF9" s="82"/>
      <c r="ELG9" s="82"/>
      <c r="ELH9" s="82"/>
      <c r="ELI9" s="82"/>
      <c r="ELJ9" s="82"/>
      <c r="ELK9" s="82"/>
      <c r="ELL9" s="82"/>
      <c r="ELM9" s="82"/>
      <c r="ELN9" s="82"/>
      <c r="ELO9" s="82"/>
      <c r="ELP9" s="82"/>
      <c r="ELQ9" s="82"/>
      <c r="ELR9" s="82"/>
      <c r="ELS9" s="82"/>
      <c r="ELT9" s="82"/>
      <c r="ELU9" s="82"/>
      <c r="ELV9" s="82"/>
      <c r="ELW9" s="82"/>
      <c r="ELX9" s="82"/>
      <c r="ELY9" s="82"/>
      <c r="ELZ9" s="82"/>
      <c r="EMA9" s="82"/>
      <c r="EMB9" s="82"/>
      <c r="EMC9" s="82"/>
      <c r="EMD9" s="82"/>
      <c r="EME9" s="82"/>
      <c r="EMF9" s="82"/>
      <c r="EMG9" s="82"/>
      <c r="EMH9" s="82"/>
      <c r="EMI9" s="82"/>
      <c r="EMJ9" s="82"/>
      <c r="EMK9" s="82"/>
      <c r="EML9" s="82"/>
      <c r="EMM9" s="82"/>
      <c r="EMN9" s="82"/>
      <c r="EMO9" s="82"/>
      <c r="EMP9" s="82"/>
      <c r="EMQ9" s="82"/>
      <c r="EMR9" s="82"/>
      <c r="EMS9" s="82"/>
      <c r="EMT9" s="82"/>
      <c r="EMU9" s="82"/>
      <c r="EMV9" s="82"/>
      <c r="EMW9" s="82"/>
      <c r="EMX9" s="82"/>
      <c r="EMY9" s="82"/>
      <c r="EMZ9" s="82"/>
      <c r="ENA9" s="82"/>
      <c r="ENB9" s="82"/>
      <c r="ENC9" s="82"/>
      <c r="END9" s="82"/>
      <c r="ENE9" s="82"/>
      <c r="ENF9" s="82"/>
      <c r="ENG9" s="82"/>
      <c r="ENH9" s="82"/>
      <c r="ENI9" s="82"/>
      <c r="ENJ9" s="82"/>
      <c r="ENK9" s="82"/>
      <c r="ENL9" s="82"/>
      <c r="ENM9" s="82"/>
      <c r="ENN9" s="82"/>
      <c r="ENO9" s="82"/>
      <c r="ENP9" s="82"/>
      <c r="ENQ9" s="82"/>
      <c r="ENR9" s="82"/>
      <c r="ENS9" s="82"/>
      <c r="ENT9" s="82"/>
      <c r="ENU9" s="82"/>
      <c r="ENV9" s="82"/>
      <c r="ENW9" s="82"/>
      <c r="ENX9" s="82"/>
      <c r="ENY9" s="82"/>
      <c r="ENZ9" s="82"/>
      <c r="EOA9" s="82"/>
      <c r="EOB9" s="82"/>
      <c r="EOC9" s="82"/>
      <c r="EOD9" s="82"/>
      <c r="EOE9" s="82"/>
      <c r="EOF9" s="82"/>
      <c r="EOG9" s="82"/>
      <c r="EOH9" s="82"/>
      <c r="EOI9" s="82"/>
      <c r="EOJ9" s="82"/>
      <c r="EOK9" s="82"/>
      <c r="EOL9" s="82"/>
      <c r="EOM9" s="82"/>
      <c r="EON9" s="82"/>
      <c r="EOO9" s="82"/>
      <c r="EOP9" s="82"/>
      <c r="EOQ9" s="82"/>
      <c r="EOR9" s="82"/>
      <c r="EOS9" s="82"/>
      <c r="EOT9" s="82"/>
      <c r="EOU9" s="82"/>
      <c r="EOV9" s="82"/>
      <c r="EOW9" s="82"/>
      <c r="EOX9" s="82"/>
      <c r="EOY9" s="82"/>
      <c r="EOZ9" s="82"/>
      <c r="EPA9" s="82"/>
      <c r="EPB9" s="82"/>
      <c r="EPC9" s="82"/>
      <c r="EPD9" s="82"/>
      <c r="EPE9" s="82"/>
      <c r="EPF9" s="82"/>
      <c r="EPG9" s="82"/>
      <c r="EPH9" s="82"/>
      <c r="EPI9" s="82"/>
      <c r="EPJ9" s="82"/>
      <c r="EPK9" s="82"/>
      <c r="EPL9" s="82"/>
      <c r="EPM9" s="82"/>
      <c r="EPN9" s="82"/>
      <c r="EPO9" s="82"/>
      <c r="EPP9" s="82"/>
      <c r="EPQ9" s="82"/>
      <c r="EPR9" s="82"/>
      <c r="EPS9" s="82"/>
      <c r="EPT9" s="82"/>
      <c r="EPU9" s="82"/>
      <c r="EPV9" s="82"/>
      <c r="EPW9" s="82"/>
      <c r="EPX9" s="82"/>
      <c r="EPY9" s="82"/>
      <c r="EPZ9" s="82"/>
      <c r="EQA9" s="82"/>
      <c r="EQB9" s="82"/>
      <c r="EQC9" s="82"/>
      <c r="EQD9" s="82"/>
      <c r="EQE9" s="82"/>
      <c r="EQF9" s="82"/>
      <c r="EQG9" s="82"/>
      <c r="EQH9" s="82"/>
      <c r="EQI9" s="82"/>
      <c r="EQJ9" s="82"/>
      <c r="EQK9" s="82"/>
      <c r="EQL9" s="82"/>
      <c r="EQM9" s="82"/>
      <c r="EQN9" s="82"/>
      <c r="EQO9" s="82"/>
      <c r="EQP9" s="82"/>
      <c r="EQQ9" s="82"/>
      <c r="EQR9" s="82"/>
      <c r="EQS9" s="82"/>
      <c r="EQT9" s="82"/>
      <c r="EQU9" s="82"/>
      <c r="EQV9" s="82"/>
      <c r="EQW9" s="82"/>
      <c r="EQX9" s="82"/>
      <c r="EQY9" s="82"/>
      <c r="EQZ9" s="82"/>
      <c r="ERA9" s="82"/>
      <c r="ERB9" s="82"/>
      <c r="ERC9" s="82"/>
      <c r="ERD9" s="82"/>
      <c r="ERE9" s="82"/>
      <c r="ERF9" s="82"/>
      <c r="ERG9" s="82"/>
      <c r="ERH9" s="82"/>
      <c r="ERI9" s="82"/>
      <c r="ERJ9" s="82"/>
      <c r="ERK9" s="82"/>
      <c r="ERL9" s="82"/>
      <c r="ERM9" s="82"/>
      <c r="ERN9" s="82"/>
      <c r="ERO9" s="82"/>
      <c r="ERP9" s="82"/>
      <c r="ERQ9" s="82"/>
      <c r="ERR9" s="82"/>
      <c r="ERS9" s="82"/>
      <c r="ERT9" s="82"/>
      <c r="ERU9" s="82"/>
      <c r="ERV9" s="82"/>
      <c r="ERW9" s="82"/>
      <c r="ERX9" s="82"/>
      <c r="ERY9" s="82"/>
      <c r="ERZ9" s="82"/>
      <c r="ESA9" s="82"/>
      <c r="ESB9" s="82"/>
      <c r="ESC9" s="82"/>
      <c r="ESD9" s="82"/>
      <c r="ESE9" s="82"/>
      <c r="ESF9" s="82"/>
      <c r="ESG9" s="82"/>
      <c r="ESH9" s="82"/>
      <c r="ESI9" s="82"/>
      <c r="ESJ9" s="82"/>
      <c r="ESK9" s="82"/>
      <c r="ESL9" s="82"/>
      <c r="ESM9" s="82"/>
      <c r="ESN9" s="82"/>
      <c r="ESO9" s="82"/>
      <c r="ESP9" s="82"/>
      <c r="ESQ9" s="82"/>
      <c r="ESR9" s="82"/>
      <c r="ESS9" s="82"/>
      <c r="EST9" s="82"/>
      <c r="ESU9" s="82"/>
      <c r="ESV9" s="82"/>
      <c r="ESW9" s="82"/>
      <c r="ESX9" s="82"/>
      <c r="ESY9" s="82"/>
      <c r="ESZ9" s="82"/>
      <c r="ETA9" s="82"/>
      <c r="ETB9" s="82"/>
      <c r="ETC9" s="82"/>
      <c r="ETD9" s="82"/>
      <c r="ETE9" s="82"/>
      <c r="ETF9" s="82"/>
      <c r="ETG9" s="82"/>
      <c r="ETH9" s="82"/>
      <c r="ETI9" s="82"/>
      <c r="ETJ9" s="82"/>
      <c r="ETK9" s="82"/>
      <c r="ETL9" s="82"/>
      <c r="ETM9" s="82"/>
      <c r="ETN9" s="82"/>
      <c r="ETO9" s="82"/>
      <c r="ETP9" s="82"/>
      <c r="ETQ9" s="82"/>
      <c r="ETR9" s="82"/>
      <c r="ETS9" s="82"/>
      <c r="ETT9" s="82"/>
      <c r="ETU9" s="82"/>
      <c r="ETV9" s="82"/>
      <c r="ETW9" s="82"/>
      <c r="ETX9" s="82"/>
      <c r="ETY9" s="82"/>
      <c r="ETZ9" s="82"/>
      <c r="EUA9" s="82"/>
      <c r="EUB9" s="82"/>
      <c r="EUC9" s="82"/>
      <c r="EUD9" s="82"/>
      <c r="EUE9" s="82"/>
      <c r="EUF9" s="82"/>
      <c r="EUG9" s="82"/>
      <c r="EUH9" s="82"/>
      <c r="EUI9" s="82"/>
      <c r="EUJ9" s="82"/>
      <c r="EUK9" s="82"/>
      <c r="EUL9" s="82"/>
      <c r="EUM9" s="82"/>
      <c r="EUN9" s="82"/>
      <c r="EUO9" s="82"/>
      <c r="EUP9" s="82"/>
      <c r="EUQ9" s="82"/>
      <c r="EUR9" s="82"/>
      <c r="EUS9" s="82"/>
      <c r="EUT9" s="82"/>
      <c r="EUU9" s="82"/>
      <c r="EUV9" s="82"/>
      <c r="EUW9" s="82"/>
      <c r="EUX9" s="82"/>
      <c r="EUY9" s="82"/>
      <c r="EUZ9" s="82"/>
      <c r="EVA9" s="82"/>
      <c r="EVB9" s="82"/>
      <c r="EVC9" s="82"/>
      <c r="EVD9" s="82"/>
      <c r="EVE9" s="82"/>
      <c r="EVF9" s="82"/>
      <c r="EVG9" s="82"/>
      <c r="EVH9" s="82"/>
      <c r="EVI9" s="82"/>
      <c r="EVJ9" s="82"/>
      <c r="EVK9" s="82"/>
      <c r="EVL9" s="82"/>
      <c r="EVM9" s="82"/>
      <c r="EVN9" s="82"/>
      <c r="EVO9" s="82"/>
      <c r="EVP9" s="82"/>
      <c r="EVQ9" s="82"/>
      <c r="EVR9" s="82"/>
      <c r="EVS9" s="82"/>
      <c r="EVT9" s="82"/>
      <c r="EVU9" s="82"/>
      <c r="EVV9" s="82"/>
      <c r="EVW9" s="82"/>
      <c r="EVX9" s="82"/>
      <c r="EVY9" s="82"/>
      <c r="EVZ9" s="82"/>
      <c r="EWA9" s="82"/>
      <c r="EWB9" s="82"/>
      <c r="EWC9" s="82"/>
      <c r="EWD9" s="82"/>
      <c r="EWE9" s="82"/>
      <c r="EWF9" s="82"/>
      <c r="EWG9" s="82"/>
      <c r="EWH9" s="82"/>
      <c r="EWI9" s="82"/>
      <c r="EWJ9" s="82"/>
      <c r="EWK9" s="82"/>
      <c r="EWL9" s="82"/>
      <c r="EWM9" s="82"/>
      <c r="EWN9" s="82"/>
      <c r="EWO9" s="82"/>
      <c r="EWP9" s="82"/>
      <c r="EWQ9" s="82"/>
      <c r="EWR9" s="82"/>
      <c r="EWS9" s="82"/>
      <c r="EWT9" s="82"/>
      <c r="EWU9" s="82"/>
      <c r="EWV9" s="82"/>
      <c r="EWW9" s="82"/>
      <c r="EWX9" s="82"/>
      <c r="EWY9" s="82"/>
      <c r="EWZ9" s="82"/>
      <c r="EXA9" s="82"/>
      <c r="EXB9" s="82"/>
      <c r="EXC9" s="82"/>
      <c r="EXD9" s="82"/>
      <c r="EXE9" s="82"/>
      <c r="EXF9" s="82"/>
      <c r="EXG9" s="82"/>
      <c r="EXH9" s="82"/>
      <c r="EXI9" s="82"/>
      <c r="EXJ9" s="82"/>
      <c r="EXK9" s="82"/>
      <c r="EXL9" s="82"/>
      <c r="EXM9" s="82"/>
      <c r="EXN9" s="82"/>
      <c r="EXO9" s="82"/>
      <c r="EXP9" s="82"/>
      <c r="EXQ9" s="82"/>
      <c r="EXR9" s="82"/>
      <c r="EXS9" s="82"/>
      <c r="EXT9" s="82"/>
      <c r="EXU9" s="82"/>
      <c r="EXV9" s="82"/>
      <c r="EXW9" s="82"/>
      <c r="EXX9" s="82"/>
      <c r="EXY9" s="82"/>
      <c r="EXZ9" s="82"/>
      <c r="EYA9" s="82"/>
      <c r="EYB9" s="82"/>
      <c r="EYC9" s="82"/>
      <c r="EYD9" s="82"/>
      <c r="EYE9" s="82"/>
      <c r="EYF9" s="82"/>
      <c r="EYG9" s="82"/>
      <c r="EYH9" s="82"/>
      <c r="EYI9" s="82"/>
      <c r="EYJ9" s="82"/>
      <c r="EYK9" s="82"/>
      <c r="EYL9" s="82"/>
      <c r="EYM9" s="82"/>
      <c r="EYN9" s="82"/>
      <c r="EYO9" s="82"/>
      <c r="EYP9" s="82"/>
      <c r="EYQ9" s="82"/>
      <c r="EYR9" s="82"/>
      <c r="EYS9" s="82"/>
      <c r="EYT9" s="82"/>
      <c r="EYU9" s="82"/>
      <c r="EYV9" s="82"/>
      <c r="EYW9" s="82"/>
      <c r="EYX9" s="82"/>
      <c r="EYY9" s="82"/>
      <c r="EYZ9" s="82"/>
      <c r="EZA9" s="82"/>
      <c r="EZB9" s="82"/>
      <c r="EZC9" s="82"/>
      <c r="EZD9" s="82"/>
      <c r="EZE9" s="82"/>
      <c r="EZF9" s="82"/>
      <c r="EZG9" s="82"/>
      <c r="EZH9" s="82"/>
      <c r="EZI9" s="82"/>
      <c r="EZJ9" s="82"/>
      <c r="EZK9" s="82"/>
      <c r="EZL9" s="82"/>
      <c r="EZM9" s="82"/>
      <c r="EZN9" s="82"/>
      <c r="EZO9" s="82"/>
      <c r="EZP9" s="82"/>
      <c r="EZQ9" s="82"/>
      <c r="EZR9" s="82"/>
      <c r="EZS9" s="82"/>
      <c r="EZT9" s="82"/>
      <c r="EZU9" s="82"/>
      <c r="EZV9" s="82"/>
      <c r="EZW9" s="82"/>
      <c r="EZX9" s="82"/>
      <c r="EZY9" s="82"/>
      <c r="EZZ9" s="82"/>
      <c r="FAA9" s="82"/>
      <c r="FAB9" s="82"/>
      <c r="FAC9" s="82"/>
      <c r="FAD9" s="82"/>
      <c r="FAE9" s="82"/>
      <c r="FAF9" s="82"/>
      <c r="FAG9" s="82"/>
      <c r="FAH9" s="82"/>
      <c r="FAI9" s="82"/>
      <c r="FAJ9" s="82"/>
      <c r="FAK9" s="82"/>
      <c r="FAL9" s="82"/>
      <c r="FAM9" s="82"/>
      <c r="FAN9" s="82"/>
      <c r="FAO9" s="82"/>
      <c r="FAP9" s="82"/>
      <c r="FAQ9" s="82"/>
      <c r="FAR9" s="82"/>
      <c r="FAS9" s="82"/>
      <c r="FAT9" s="82"/>
      <c r="FAU9" s="82"/>
      <c r="FAV9" s="82"/>
      <c r="FAW9" s="82"/>
      <c r="FAX9" s="82"/>
      <c r="FAY9" s="82"/>
      <c r="FAZ9" s="82"/>
      <c r="FBA9" s="82"/>
      <c r="FBB9" s="82"/>
      <c r="FBC9" s="82"/>
      <c r="FBD9" s="82"/>
      <c r="FBE9" s="82"/>
      <c r="FBF9" s="82"/>
      <c r="FBG9" s="82"/>
      <c r="FBH9" s="82"/>
      <c r="FBI9" s="82"/>
      <c r="FBJ9" s="82"/>
      <c r="FBK9" s="82"/>
      <c r="FBL9" s="82"/>
      <c r="FBM9" s="82"/>
      <c r="FBN9" s="82"/>
      <c r="FBO9" s="82"/>
      <c r="FBP9" s="82"/>
      <c r="FBQ9" s="82"/>
      <c r="FBR9" s="82"/>
      <c r="FBS9" s="82"/>
      <c r="FBT9" s="82"/>
      <c r="FBU9" s="82"/>
      <c r="FBV9" s="82"/>
      <c r="FBW9" s="82"/>
      <c r="FBX9" s="82"/>
      <c r="FBY9" s="82"/>
      <c r="FBZ9" s="82"/>
      <c r="FCA9" s="82"/>
      <c r="FCB9" s="82"/>
      <c r="FCC9" s="82"/>
      <c r="FCD9" s="82"/>
      <c r="FCE9" s="82"/>
      <c r="FCF9" s="82"/>
      <c r="FCG9" s="82"/>
      <c r="FCH9" s="82"/>
      <c r="FCI9" s="82"/>
      <c r="FCJ9" s="82"/>
      <c r="FCK9" s="82"/>
      <c r="FCL9" s="82"/>
      <c r="FCM9" s="82"/>
      <c r="FCN9" s="82"/>
      <c r="FCO9" s="82"/>
      <c r="FCP9" s="82"/>
      <c r="FCQ9" s="82"/>
      <c r="FCR9" s="82"/>
      <c r="FCS9" s="82"/>
      <c r="FCT9" s="82"/>
      <c r="FCU9" s="82"/>
      <c r="FCV9" s="82"/>
      <c r="FCW9" s="82"/>
      <c r="FCX9" s="82"/>
      <c r="FCY9" s="82"/>
      <c r="FCZ9" s="82"/>
      <c r="FDA9" s="82"/>
      <c r="FDB9" s="82"/>
      <c r="FDC9" s="82"/>
      <c r="FDD9" s="82"/>
      <c r="FDE9" s="82"/>
      <c r="FDF9" s="82"/>
      <c r="FDG9" s="82"/>
      <c r="FDH9" s="82"/>
      <c r="FDI9" s="82"/>
      <c r="FDJ9" s="82"/>
      <c r="FDK9" s="82"/>
      <c r="FDL9" s="82"/>
      <c r="FDM9" s="82"/>
      <c r="FDN9" s="82"/>
      <c r="FDO9" s="82"/>
      <c r="FDP9" s="82"/>
      <c r="FDQ9" s="82"/>
      <c r="FDR9" s="82"/>
      <c r="FDS9" s="82"/>
      <c r="FDT9" s="82"/>
      <c r="FDU9" s="82"/>
      <c r="FDV9" s="82"/>
      <c r="FDW9" s="82"/>
      <c r="FDX9" s="82"/>
      <c r="FDY9" s="82"/>
      <c r="FDZ9" s="82"/>
      <c r="FEA9" s="82"/>
      <c r="FEB9" s="82"/>
      <c r="FEC9" s="82"/>
      <c r="FED9" s="82"/>
      <c r="FEE9" s="82"/>
      <c r="FEF9" s="82"/>
      <c r="FEG9" s="82"/>
      <c r="FEH9" s="82"/>
      <c r="FEI9" s="82"/>
      <c r="FEJ9" s="82"/>
      <c r="FEK9" s="82"/>
      <c r="FEL9" s="82"/>
      <c r="FEM9" s="82"/>
      <c r="FEN9" s="82"/>
      <c r="FEO9" s="82"/>
      <c r="FEP9" s="82"/>
      <c r="FEQ9" s="82"/>
      <c r="FER9" s="82"/>
      <c r="FES9" s="82"/>
      <c r="FET9" s="82"/>
      <c r="FEU9" s="82"/>
      <c r="FEV9" s="82"/>
      <c r="FEW9" s="82"/>
      <c r="FEX9" s="82"/>
      <c r="FEY9" s="82"/>
      <c r="FEZ9" s="82"/>
      <c r="FFA9" s="82"/>
      <c r="FFB9" s="82"/>
      <c r="FFC9" s="82"/>
      <c r="FFD9" s="82"/>
      <c r="FFE9" s="82"/>
      <c r="FFF9" s="82"/>
      <c r="FFG9" s="82"/>
      <c r="FFH9" s="82"/>
      <c r="FFI9" s="82"/>
      <c r="FFJ9" s="82"/>
      <c r="FFK9" s="82"/>
      <c r="FFL9" s="82"/>
      <c r="FFM9" s="82"/>
      <c r="FFN9" s="82"/>
      <c r="FFO9" s="82"/>
      <c r="FFP9" s="82"/>
      <c r="FFQ9" s="82"/>
      <c r="FFR9" s="82"/>
      <c r="FFS9" s="82"/>
      <c r="FFT9" s="82"/>
      <c r="FFU9" s="82"/>
      <c r="FFV9" s="82"/>
      <c r="FFW9" s="82"/>
      <c r="FFX9" s="82"/>
      <c r="FFY9" s="82"/>
      <c r="FFZ9" s="82"/>
      <c r="FGA9" s="82"/>
      <c r="FGB9" s="82"/>
      <c r="FGC9" s="82"/>
      <c r="FGD9" s="82"/>
      <c r="FGE9" s="82"/>
      <c r="FGF9" s="82"/>
      <c r="FGG9" s="82"/>
      <c r="FGH9" s="82"/>
      <c r="FGI9" s="82"/>
      <c r="FGJ9" s="82"/>
      <c r="FGK9" s="82"/>
      <c r="FGL9" s="82"/>
      <c r="FGM9" s="82"/>
      <c r="FGN9" s="82"/>
      <c r="FGO9" s="82"/>
      <c r="FGP9" s="82"/>
      <c r="FGQ9" s="82"/>
      <c r="FGR9" s="82"/>
      <c r="FGS9" s="82"/>
      <c r="FGT9" s="82"/>
      <c r="FGU9" s="82"/>
      <c r="FGV9" s="82"/>
      <c r="FGW9" s="82"/>
      <c r="FGX9" s="82"/>
      <c r="FGY9" s="82"/>
      <c r="FGZ9" s="82"/>
      <c r="FHA9" s="82"/>
      <c r="FHB9" s="82"/>
      <c r="FHC9" s="82"/>
      <c r="FHD9" s="82"/>
      <c r="FHE9" s="82"/>
      <c r="FHF9" s="82"/>
      <c r="FHG9" s="82"/>
      <c r="FHH9" s="82"/>
      <c r="FHI9" s="82"/>
      <c r="FHJ9" s="82"/>
      <c r="FHK9" s="82"/>
      <c r="FHL9" s="82"/>
      <c r="FHM9" s="82"/>
      <c r="FHN9" s="82"/>
      <c r="FHO9" s="82"/>
      <c r="FHP9" s="82"/>
      <c r="FHQ9" s="82"/>
      <c r="FHR9" s="82"/>
      <c r="FHS9" s="82"/>
      <c r="FHT9" s="82"/>
      <c r="FHU9" s="82"/>
      <c r="FHV9" s="82"/>
      <c r="FHW9" s="82"/>
      <c r="FHX9" s="82"/>
      <c r="FHY9" s="82"/>
      <c r="FHZ9" s="82"/>
      <c r="FIA9" s="82"/>
      <c r="FIB9" s="82"/>
      <c r="FIC9" s="82"/>
      <c r="FID9" s="82"/>
      <c r="FIE9" s="82"/>
      <c r="FIF9" s="82"/>
      <c r="FIG9" s="82"/>
      <c r="FIH9" s="82"/>
      <c r="FII9" s="82"/>
      <c r="FIJ9" s="82"/>
      <c r="FIK9" s="82"/>
      <c r="FIL9" s="82"/>
      <c r="FIM9" s="82"/>
      <c r="FIN9" s="82"/>
      <c r="FIO9" s="82"/>
      <c r="FIP9" s="82"/>
      <c r="FIQ9" s="82"/>
      <c r="FIR9" s="82"/>
      <c r="FIS9" s="82"/>
      <c r="FIT9" s="82"/>
      <c r="FIU9" s="82"/>
      <c r="FIV9" s="82"/>
      <c r="FIW9" s="82"/>
      <c r="FIX9" s="82"/>
      <c r="FIY9" s="82"/>
      <c r="FIZ9" s="82"/>
      <c r="FJA9" s="82"/>
      <c r="FJB9" s="82"/>
      <c r="FJC9" s="82"/>
      <c r="FJD9" s="82"/>
      <c r="FJE9" s="82"/>
      <c r="FJF9" s="82"/>
      <c r="FJG9" s="82"/>
      <c r="FJH9" s="82"/>
      <c r="FJI9" s="82"/>
      <c r="FJJ9" s="82"/>
      <c r="FJK9" s="82"/>
      <c r="FJL9" s="82"/>
      <c r="FJM9" s="82"/>
      <c r="FJN9" s="82"/>
      <c r="FJO9" s="82"/>
      <c r="FJP9" s="82"/>
      <c r="FJQ9" s="82"/>
      <c r="FJR9" s="82"/>
      <c r="FJS9" s="82"/>
      <c r="FJT9" s="82"/>
      <c r="FJU9" s="82"/>
      <c r="FJV9" s="82"/>
      <c r="FJW9" s="82"/>
      <c r="FJX9" s="82"/>
      <c r="FJY9" s="82"/>
      <c r="FJZ9" s="82"/>
      <c r="FKA9" s="82"/>
      <c r="FKB9" s="82"/>
      <c r="FKC9" s="82"/>
      <c r="FKD9" s="82"/>
      <c r="FKE9" s="82"/>
      <c r="FKF9" s="82"/>
      <c r="FKG9" s="82"/>
      <c r="FKH9" s="82"/>
      <c r="FKI9" s="82"/>
      <c r="FKJ9" s="82"/>
      <c r="FKK9" s="82"/>
      <c r="FKL9" s="82"/>
      <c r="FKM9" s="82"/>
      <c r="FKN9" s="82"/>
      <c r="FKO9" s="82"/>
      <c r="FKP9" s="82"/>
      <c r="FKQ9" s="82"/>
      <c r="FKR9" s="82"/>
      <c r="FKS9" s="82"/>
      <c r="FKT9" s="82"/>
      <c r="FKU9" s="82"/>
      <c r="FKV9" s="82"/>
      <c r="FKW9" s="82"/>
      <c r="FKX9" s="82"/>
      <c r="FKY9" s="82"/>
      <c r="FKZ9" s="82"/>
      <c r="FLA9" s="82"/>
      <c r="FLB9" s="82"/>
      <c r="FLC9" s="82"/>
      <c r="FLD9" s="82"/>
      <c r="FLE9" s="82"/>
      <c r="FLF9" s="82"/>
      <c r="FLG9" s="82"/>
      <c r="FLH9" s="82"/>
      <c r="FLI9" s="82"/>
      <c r="FLJ9" s="82"/>
      <c r="FLK9" s="82"/>
      <c r="FLL9" s="82"/>
      <c r="FLM9" s="82"/>
      <c r="FLN9" s="82"/>
      <c r="FLO9" s="82"/>
      <c r="FLP9" s="82"/>
      <c r="FLQ9" s="82"/>
      <c r="FLR9" s="82"/>
      <c r="FLS9" s="82"/>
      <c r="FLT9" s="82"/>
      <c r="FLU9" s="82"/>
      <c r="FLV9" s="82"/>
      <c r="FLW9" s="82"/>
      <c r="FLX9" s="82"/>
      <c r="FLY9" s="82"/>
      <c r="FLZ9" s="82"/>
      <c r="FMA9" s="82"/>
      <c r="FMB9" s="82"/>
      <c r="FMC9" s="82"/>
      <c r="FMD9" s="82"/>
      <c r="FME9" s="82"/>
      <c r="FMF9" s="82"/>
      <c r="FMG9" s="82"/>
      <c r="FMH9" s="82"/>
      <c r="FMI9" s="82"/>
      <c r="FMJ9" s="82"/>
      <c r="FMK9" s="82"/>
      <c r="FML9" s="82"/>
      <c r="FMM9" s="82"/>
      <c r="FMN9" s="82"/>
      <c r="FMO9" s="82"/>
      <c r="FMP9" s="82"/>
      <c r="FMQ9" s="82"/>
      <c r="FMR9" s="82"/>
      <c r="FMS9" s="82"/>
      <c r="FMT9" s="82"/>
      <c r="FMU9" s="82"/>
      <c r="FMV9" s="82"/>
      <c r="FMW9" s="82"/>
      <c r="FMX9" s="82"/>
      <c r="FMY9" s="82"/>
      <c r="FMZ9" s="82"/>
      <c r="FNA9" s="82"/>
      <c r="FNB9" s="82"/>
      <c r="FNC9" s="82"/>
      <c r="FND9" s="82"/>
      <c r="FNE9" s="82"/>
      <c r="FNF9" s="82"/>
      <c r="FNG9" s="82"/>
      <c r="FNH9" s="82"/>
      <c r="FNI9" s="82"/>
      <c r="FNJ9" s="82"/>
      <c r="FNK9" s="82"/>
      <c r="FNL9" s="82"/>
      <c r="FNM9" s="82"/>
      <c r="FNN9" s="82"/>
      <c r="FNO9" s="82"/>
      <c r="FNP9" s="82"/>
      <c r="FNQ9" s="82"/>
      <c r="FNR9" s="82"/>
      <c r="FNS9" s="82"/>
      <c r="FNT9" s="82"/>
      <c r="FNU9" s="82"/>
      <c r="FNV9" s="82"/>
      <c r="FNW9" s="82"/>
      <c r="FNX9" s="82"/>
      <c r="FNY9" s="82"/>
      <c r="FNZ9" s="82"/>
      <c r="FOA9" s="82"/>
      <c r="FOB9" s="82"/>
      <c r="FOC9" s="82"/>
      <c r="FOD9" s="82"/>
      <c r="FOE9" s="82"/>
      <c r="FOF9" s="82"/>
      <c r="FOG9" s="82"/>
      <c r="FOH9" s="82"/>
      <c r="FOI9" s="82"/>
      <c r="FOJ9" s="82"/>
      <c r="FOK9" s="82"/>
      <c r="FOL9" s="82"/>
      <c r="FOM9" s="82"/>
      <c r="FON9" s="82"/>
      <c r="FOO9" s="82"/>
      <c r="FOP9" s="82"/>
      <c r="FOQ9" s="82"/>
      <c r="FOR9" s="82"/>
      <c r="FOS9" s="82"/>
      <c r="FOT9" s="82"/>
      <c r="FOU9" s="82"/>
      <c r="FOV9" s="82"/>
      <c r="FOW9" s="82"/>
      <c r="FOX9" s="82"/>
      <c r="FOY9" s="82"/>
      <c r="FOZ9" s="82"/>
      <c r="FPA9" s="82"/>
      <c r="FPB9" s="82"/>
      <c r="FPC9" s="82"/>
      <c r="FPD9" s="82"/>
      <c r="FPE9" s="82"/>
      <c r="FPF9" s="82"/>
      <c r="FPG9" s="82"/>
      <c r="FPH9" s="82"/>
      <c r="FPI9" s="82"/>
      <c r="FPJ9" s="82"/>
      <c r="FPK9" s="82"/>
      <c r="FPL9" s="82"/>
      <c r="FPM9" s="82"/>
      <c r="FPN9" s="82"/>
      <c r="FPO9" s="82"/>
      <c r="FPP9" s="82"/>
      <c r="FPQ9" s="82"/>
      <c r="FPR9" s="82"/>
      <c r="FPS9" s="82"/>
      <c r="FPT9" s="82"/>
      <c r="FPU9" s="82"/>
      <c r="FPV9" s="82"/>
      <c r="FPW9" s="82"/>
      <c r="FPX9" s="82"/>
      <c r="FPY9" s="82"/>
      <c r="FPZ9" s="82"/>
      <c r="FQA9" s="82"/>
      <c r="FQB9" s="82"/>
      <c r="FQC9" s="82"/>
      <c r="FQD9" s="82"/>
      <c r="FQE9" s="82"/>
      <c r="FQF9" s="82"/>
      <c r="FQG9" s="82"/>
      <c r="FQH9" s="82"/>
      <c r="FQI9" s="82"/>
      <c r="FQJ9" s="82"/>
      <c r="FQK9" s="82"/>
      <c r="FQL9" s="82"/>
      <c r="FQM9" s="82"/>
      <c r="FQN9" s="82"/>
      <c r="FQO9" s="82"/>
      <c r="FQP9" s="82"/>
      <c r="FQQ9" s="82"/>
      <c r="FQR9" s="82"/>
      <c r="FQS9" s="82"/>
      <c r="FQT9" s="82"/>
      <c r="FQU9" s="82"/>
      <c r="FQV9" s="82"/>
      <c r="FQW9" s="82"/>
      <c r="FQX9" s="82"/>
      <c r="FQY9" s="82"/>
      <c r="FQZ9" s="82"/>
      <c r="FRA9" s="82"/>
      <c r="FRB9" s="82"/>
      <c r="FRC9" s="82"/>
      <c r="FRD9" s="82"/>
      <c r="FRE9" s="82"/>
      <c r="FRF9" s="82"/>
      <c r="FRG9" s="82"/>
      <c r="FRH9" s="82"/>
      <c r="FRI9" s="82"/>
      <c r="FRJ9" s="82"/>
      <c r="FRK9" s="82"/>
      <c r="FRL9" s="82"/>
      <c r="FRM9" s="82"/>
      <c r="FRN9" s="82"/>
      <c r="FRO9" s="82"/>
      <c r="FRP9" s="82"/>
      <c r="FRQ9" s="82"/>
      <c r="FRR9" s="82"/>
      <c r="FRS9" s="82"/>
      <c r="FRT9" s="82"/>
      <c r="FRU9" s="82"/>
      <c r="FRV9" s="82"/>
      <c r="FRW9" s="82"/>
      <c r="FRX9" s="82"/>
      <c r="FRY9" s="82"/>
      <c r="FRZ9" s="82"/>
      <c r="FSA9" s="82"/>
      <c r="FSB9" s="82"/>
      <c r="FSC9" s="82"/>
      <c r="FSD9" s="82"/>
      <c r="FSE9" s="82"/>
      <c r="FSF9" s="82"/>
      <c r="FSG9" s="82"/>
      <c r="FSH9" s="82"/>
      <c r="FSI9" s="82"/>
      <c r="FSJ9" s="82"/>
      <c r="FSK9" s="82"/>
      <c r="FSL9" s="82"/>
      <c r="FSM9" s="82"/>
      <c r="FSN9" s="82"/>
      <c r="FSO9" s="82"/>
      <c r="FSP9" s="82"/>
      <c r="FSQ9" s="82"/>
      <c r="FSR9" s="82"/>
      <c r="FSS9" s="82"/>
      <c r="FST9" s="82"/>
      <c r="FSU9" s="82"/>
      <c r="FSV9" s="82"/>
      <c r="FSW9" s="82"/>
      <c r="FSX9" s="82"/>
      <c r="FSY9" s="82"/>
      <c r="FSZ9" s="82"/>
      <c r="FTA9" s="82"/>
      <c r="FTB9" s="82"/>
      <c r="FTC9" s="82"/>
      <c r="FTD9" s="82"/>
      <c r="FTE9" s="82"/>
      <c r="FTF9" s="82"/>
      <c r="FTG9" s="82"/>
      <c r="FTH9" s="82"/>
      <c r="FTI9" s="82"/>
      <c r="FTJ9" s="82"/>
      <c r="FTK9" s="82"/>
      <c r="FTL9" s="82"/>
      <c r="FTM9" s="82"/>
      <c r="FTN9" s="82"/>
      <c r="FTO9" s="82"/>
      <c r="FTP9" s="82"/>
      <c r="FTQ9" s="82"/>
      <c r="FTR9" s="82"/>
      <c r="FTS9" s="82"/>
      <c r="FTT9" s="82"/>
      <c r="FTU9" s="82"/>
      <c r="FTV9" s="82"/>
      <c r="FTW9" s="82"/>
      <c r="FTX9" s="82"/>
      <c r="FTY9" s="82"/>
      <c r="FTZ9" s="82"/>
      <c r="FUA9" s="82"/>
      <c r="FUB9" s="82"/>
      <c r="FUC9" s="82"/>
      <c r="FUD9" s="82"/>
      <c r="FUE9" s="82"/>
      <c r="FUF9" s="82"/>
      <c r="FUG9" s="82"/>
      <c r="FUH9" s="82"/>
      <c r="FUI9" s="82"/>
      <c r="FUJ9" s="82"/>
      <c r="FUK9" s="82"/>
      <c r="FUL9" s="82"/>
      <c r="FUM9" s="82"/>
      <c r="FUN9" s="82"/>
      <c r="FUO9" s="82"/>
      <c r="FUP9" s="82"/>
      <c r="FUQ9" s="82"/>
      <c r="FUR9" s="82"/>
      <c r="FUS9" s="82"/>
      <c r="FUT9" s="82"/>
      <c r="FUU9" s="82"/>
      <c r="FUV9" s="82"/>
      <c r="FUW9" s="82"/>
      <c r="FUX9" s="82"/>
      <c r="FUY9" s="82"/>
      <c r="FUZ9" s="82"/>
      <c r="FVA9" s="82"/>
      <c r="FVB9" s="82"/>
      <c r="FVC9" s="82"/>
      <c r="FVD9" s="82"/>
      <c r="FVE9" s="82"/>
      <c r="FVF9" s="82"/>
      <c r="FVG9" s="82"/>
      <c r="FVH9" s="82"/>
      <c r="FVI9" s="82"/>
      <c r="FVJ9" s="82"/>
      <c r="FVK9" s="82"/>
      <c r="FVL9" s="82"/>
      <c r="FVM9" s="82"/>
      <c r="FVN9" s="82"/>
      <c r="FVO9" s="82"/>
      <c r="FVP9" s="82"/>
      <c r="FVQ9" s="82"/>
      <c r="FVR9" s="82"/>
      <c r="FVS9" s="82"/>
      <c r="FVT9" s="82"/>
      <c r="FVU9" s="82"/>
      <c r="FVV9" s="82"/>
      <c r="FVW9" s="82"/>
      <c r="FVX9" s="82"/>
      <c r="FVY9" s="82"/>
      <c r="FVZ9" s="82"/>
      <c r="FWA9" s="82"/>
      <c r="FWB9" s="82"/>
      <c r="FWC9" s="82"/>
      <c r="FWD9" s="82"/>
      <c r="FWE9" s="82"/>
      <c r="FWF9" s="82"/>
      <c r="FWG9" s="82"/>
      <c r="FWH9" s="82"/>
      <c r="FWI9" s="82"/>
      <c r="FWJ9" s="82"/>
      <c r="FWK9" s="82"/>
      <c r="FWL9" s="82"/>
      <c r="FWM9" s="82"/>
      <c r="FWN9" s="82"/>
      <c r="FWO9" s="82"/>
      <c r="FWP9" s="82"/>
      <c r="FWQ9" s="82"/>
      <c r="FWR9" s="82"/>
      <c r="FWS9" s="82"/>
      <c r="FWT9" s="82"/>
      <c r="FWU9" s="82"/>
      <c r="FWV9" s="82"/>
      <c r="FWW9" s="82"/>
      <c r="FWX9" s="82"/>
      <c r="FWY9" s="82"/>
      <c r="FWZ9" s="82"/>
      <c r="FXA9" s="82"/>
      <c r="FXB9" s="82"/>
      <c r="FXC9" s="82"/>
      <c r="FXD9" s="82"/>
      <c r="FXE9" s="82"/>
      <c r="FXF9" s="82"/>
      <c r="FXG9" s="82"/>
      <c r="FXH9" s="82"/>
      <c r="FXI9" s="82"/>
      <c r="FXJ9" s="82"/>
      <c r="FXK9" s="82"/>
      <c r="FXL9" s="82"/>
      <c r="FXM9" s="82"/>
      <c r="FXN9" s="82"/>
      <c r="FXO9" s="82"/>
      <c r="FXP9" s="82"/>
      <c r="FXQ9" s="82"/>
      <c r="FXR9" s="82"/>
      <c r="FXS9" s="82"/>
      <c r="FXT9" s="82"/>
      <c r="FXU9" s="82"/>
      <c r="FXV9" s="82"/>
      <c r="FXW9" s="82"/>
      <c r="FXX9" s="82"/>
      <c r="FXY9" s="82"/>
      <c r="FXZ9" s="82"/>
      <c r="FYA9" s="82"/>
      <c r="FYB9" s="82"/>
      <c r="FYC9" s="82"/>
      <c r="FYD9" s="82"/>
      <c r="FYE9" s="82"/>
      <c r="FYF9" s="82"/>
      <c r="FYG9" s="82"/>
      <c r="FYH9" s="82"/>
      <c r="FYI9" s="82"/>
      <c r="FYJ9" s="82"/>
      <c r="FYK9" s="82"/>
      <c r="FYL9" s="82"/>
      <c r="FYM9" s="82"/>
      <c r="FYN9" s="82"/>
      <c r="FYO9" s="82"/>
      <c r="FYP9" s="82"/>
      <c r="FYQ9" s="82"/>
      <c r="FYR9" s="82"/>
      <c r="FYS9" s="82"/>
      <c r="FYT9" s="82"/>
      <c r="FYU9" s="82"/>
      <c r="FYV9" s="82"/>
      <c r="FYW9" s="82"/>
      <c r="FYX9" s="82"/>
      <c r="FYY9" s="82"/>
      <c r="FYZ9" s="82"/>
      <c r="FZA9" s="82"/>
      <c r="FZB9" s="82"/>
      <c r="FZC9" s="82"/>
      <c r="FZD9" s="82"/>
      <c r="FZE9" s="82"/>
      <c r="FZF9" s="82"/>
      <c r="FZG9" s="82"/>
      <c r="FZH9" s="82"/>
      <c r="FZI9" s="82"/>
      <c r="FZJ9" s="82"/>
      <c r="FZK9" s="82"/>
      <c r="FZL9" s="82"/>
      <c r="FZM9" s="82"/>
      <c r="FZN9" s="82"/>
      <c r="FZO9" s="82"/>
      <c r="FZP9" s="82"/>
      <c r="FZQ9" s="82"/>
      <c r="FZR9" s="82"/>
      <c r="FZS9" s="82"/>
      <c r="FZT9" s="82"/>
      <c r="FZU9" s="82"/>
      <c r="FZV9" s="82"/>
      <c r="FZW9" s="82"/>
      <c r="FZX9" s="82"/>
      <c r="FZY9" s="82"/>
      <c r="FZZ9" s="82"/>
      <c r="GAA9" s="82"/>
      <c r="GAB9" s="82"/>
      <c r="GAC9" s="82"/>
      <c r="GAD9" s="82"/>
      <c r="GAE9" s="82"/>
      <c r="GAF9" s="82"/>
      <c r="GAG9" s="82"/>
      <c r="GAH9" s="82"/>
      <c r="GAI9" s="82"/>
      <c r="GAJ9" s="82"/>
      <c r="GAK9" s="82"/>
      <c r="GAL9" s="82"/>
      <c r="GAM9" s="82"/>
      <c r="GAN9" s="82"/>
      <c r="GAO9" s="82"/>
      <c r="GAP9" s="82"/>
      <c r="GAQ9" s="82"/>
      <c r="GAR9" s="82"/>
      <c r="GAS9" s="82"/>
      <c r="GAT9" s="82"/>
      <c r="GAU9" s="82"/>
      <c r="GAV9" s="82"/>
      <c r="GAW9" s="82"/>
      <c r="GAX9" s="82"/>
      <c r="GAY9" s="82"/>
      <c r="GAZ9" s="82"/>
      <c r="GBA9" s="82"/>
      <c r="GBB9" s="82"/>
      <c r="GBC9" s="82"/>
      <c r="GBD9" s="82"/>
      <c r="GBE9" s="82"/>
      <c r="GBF9" s="82"/>
      <c r="GBG9" s="82"/>
      <c r="GBH9" s="82"/>
      <c r="GBI9" s="82"/>
      <c r="GBJ9" s="82"/>
      <c r="GBK9" s="82"/>
      <c r="GBL9" s="82"/>
      <c r="GBM9" s="82"/>
      <c r="GBN9" s="82"/>
      <c r="GBO9" s="82"/>
      <c r="GBP9" s="82"/>
      <c r="GBQ9" s="82"/>
      <c r="GBR9" s="82"/>
      <c r="GBS9" s="82"/>
      <c r="GBT9" s="82"/>
      <c r="GBU9" s="82"/>
      <c r="GBV9" s="82"/>
      <c r="GBW9" s="82"/>
      <c r="GBX9" s="82"/>
      <c r="GBY9" s="82"/>
      <c r="GBZ9" s="82"/>
      <c r="GCA9" s="82"/>
      <c r="GCB9" s="82"/>
      <c r="GCC9" s="82"/>
      <c r="GCD9" s="82"/>
      <c r="GCE9" s="82"/>
      <c r="GCF9" s="82"/>
      <c r="GCG9" s="82"/>
      <c r="GCH9" s="82"/>
      <c r="GCI9" s="82"/>
      <c r="GCJ9" s="82"/>
      <c r="GCK9" s="82"/>
      <c r="GCL9" s="82"/>
      <c r="GCM9" s="82"/>
      <c r="GCN9" s="82"/>
      <c r="GCO9" s="82"/>
      <c r="GCP9" s="82"/>
      <c r="GCQ9" s="82"/>
      <c r="GCR9" s="82"/>
      <c r="GCS9" s="82"/>
      <c r="GCT9" s="82"/>
      <c r="GCU9" s="82"/>
      <c r="GCV9" s="82"/>
      <c r="GCW9" s="82"/>
      <c r="GCX9" s="82"/>
      <c r="GCY9" s="82"/>
      <c r="GCZ9" s="82"/>
      <c r="GDA9" s="82"/>
      <c r="GDB9" s="82"/>
      <c r="GDC9" s="82"/>
      <c r="GDD9" s="82"/>
      <c r="GDE9" s="82"/>
      <c r="GDF9" s="82"/>
      <c r="GDG9" s="82"/>
      <c r="GDH9" s="82"/>
      <c r="GDI9" s="82"/>
      <c r="GDJ9" s="82"/>
      <c r="GDK9" s="82"/>
      <c r="GDL9" s="82"/>
      <c r="GDM9" s="82"/>
      <c r="GDN9" s="82"/>
      <c r="GDO9" s="82"/>
      <c r="GDP9" s="82"/>
      <c r="GDQ9" s="82"/>
      <c r="GDR9" s="82"/>
      <c r="GDS9" s="82"/>
      <c r="GDT9" s="82"/>
      <c r="GDU9" s="82"/>
      <c r="GDV9" s="82"/>
      <c r="GDW9" s="82"/>
      <c r="GDX9" s="82"/>
      <c r="GDY9" s="82"/>
      <c r="GDZ9" s="82"/>
      <c r="GEA9" s="82"/>
      <c r="GEB9" s="82"/>
      <c r="GEC9" s="82"/>
      <c r="GED9" s="82"/>
      <c r="GEE9" s="82"/>
      <c r="GEF9" s="82"/>
      <c r="GEG9" s="82"/>
      <c r="GEH9" s="82"/>
      <c r="GEI9" s="82"/>
      <c r="GEJ9" s="82"/>
      <c r="GEK9" s="82"/>
      <c r="GEL9" s="82"/>
      <c r="GEM9" s="82"/>
      <c r="GEN9" s="82"/>
      <c r="GEO9" s="82"/>
      <c r="GEP9" s="82"/>
      <c r="GEQ9" s="82"/>
      <c r="GER9" s="82"/>
      <c r="GES9" s="82"/>
      <c r="GET9" s="82"/>
      <c r="GEU9" s="82"/>
      <c r="GEV9" s="82"/>
      <c r="GEW9" s="82"/>
      <c r="GEX9" s="82"/>
      <c r="GEY9" s="82"/>
      <c r="GEZ9" s="82"/>
      <c r="GFA9" s="82"/>
      <c r="GFB9" s="82"/>
      <c r="GFC9" s="82"/>
      <c r="GFD9" s="82"/>
      <c r="GFE9" s="82"/>
      <c r="GFF9" s="82"/>
      <c r="GFG9" s="82"/>
      <c r="GFH9" s="82"/>
      <c r="GFI9" s="82"/>
      <c r="GFJ9" s="82"/>
      <c r="GFK9" s="82"/>
      <c r="GFL9" s="82"/>
      <c r="GFM9" s="82"/>
      <c r="GFN9" s="82"/>
      <c r="GFO9" s="82"/>
      <c r="GFP9" s="82"/>
      <c r="GFQ9" s="82"/>
      <c r="GFR9" s="82"/>
      <c r="GFS9" s="82"/>
      <c r="GFT9" s="82"/>
      <c r="GFU9" s="82"/>
      <c r="GFV9" s="82"/>
      <c r="GFW9" s="82"/>
      <c r="GFX9" s="82"/>
      <c r="GFY9" s="82"/>
      <c r="GFZ9" s="82"/>
      <c r="GGA9" s="82"/>
      <c r="GGB9" s="82"/>
      <c r="GGC9" s="82"/>
      <c r="GGD9" s="82"/>
      <c r="GGE9" s="82"/>
      <c r="GGF9" s="82"/>
      <c r="GGG9" s="82"/>
      <c r="GGH9" s="82"/>
      <c r="GGI9" s="82"/>
      <c r="GGJ9" s="82"/>
      <c r="GGK9" s="82"/>
      <c r="GGL9" s="82"/>
      <c r="GGM9" s="82"/>
      <c r="GGN9" s="82"/>
      <c r="GGO9" s="82"/>
      <c r="GGP9" s="82"/>
      <c r="GGQ9" s="82"/>
      <c r="GGR9" s="82"/>
      <c r="GGS9" s="82"/>
      <c r="GGT9" s="82"/>
      <c r="GGU9" s="82"/>
      <c r="GGV9" s="82"/>
      <c r="GGW9" s="82"/>
      <c r="GGX9" s="82"/>
      <c r="GGY9" s="82"/>
      <c r="GGZ9" s="82"/>
      <c r="GHA9" s="82"/>
      <c r="GHB9" s="82"/>
      <c r="GHC9" s="82"/>
      <c r="GHD9" s="82"/>
      <c r="GHE9" s="82"/>
      <c r="GHF9" s="82"/>
      <c r="GHG9" s="82"/>
      <c r="GHH9" s="82"/>
      <c r="GHI9" s="82"/>
      <c r="GHJ9" s="82"/>
      <c r="GHK9" s="82"/>
      <c r="GHL9" s="82"/>
      <c r="GHM9" s="82"/>
      <c r="GHN9" s="82"/>
      <c r="GHO9" s="82"/>
      <c r="GHP9" s="82"/>
      <c r="GHQ9" s="82"/>
      <c r="GHR9" s="82"/>
      <c r="GHS9" s="82"/>
      <c r="GHT9" s="82"/>
      <c r="GHU9" s="82"/>
      <c r="GHV9" s="82"/>
      <c r="GHW9" s="82"/>
      <c r="GHX9" s="82"/>
      <c r="GHY9" s="82"/>
      <c r="GHZ9" s="82"/>
      <c r="GIA9" s="82"/>
      <c r="GIB9" s="82"/>
      <c r="GIC9" s="82"/>
      <c r="GID9" s="82"/>
      <c r="GIE9" s="82"/>
      <c r="GIF9" s="82"/>
      <c r="GIG9" s="82"/>
      <c r="GIH9" s="82"/>
      <c r="GII9" s="82"/>
      <c r="GIJ9" s="82"/>
      <c r="GIK9" s="82"/>
      <c r="GIL9" s="82"/>
      <c r="GIM9" s="82"/>
      <c r="GIN9" s="82"/>
      <c r="GIO9" s="82"/>
      <c r="GIP9" s="82"/>
      <c r="GIQ9" s="82"/>
      <c r="GIR9" s="82"/>
      <c r="GIS9" s="82"/>
      <c r="GIT9" s="82"/>
      <c r="GIU9" s="82"/>
      <c r="GIV9" s="82"/>
      <c r="GIW9" s="82"/>
      <c r="GIX9" s="82"/>
      <c r="GIY9" s="82"/>
      <c r="GIZ9" s="82"/>
      <c r="GJA9" s="82"/>
      <c r="GJB9" s="82"/>
      <c r="GJC9" s="82"/>
      <c r="GJD9" s="82"/>
      <c r="GJE9" s="82"/>
      <c r="GJF9" s="82"/>
      <c r="GJG9" s="82"/>
      <c r="GJH9" s="82"/>
      <c r="GJI9" s="82"/>
      <c r="GJJ9" s="82"/>
      <c r="GJK9" s="82"/>
      <c r="GJL9" s="82"/>
      <c r="GJM9" s="82"/>
      <c r="GJN9" s="82"/>
      <c r="GJO9" s="82"/>
      <c r="GJP9" s="82"/>
      <c r="GJQ9" s="82"/>
      <c r="GJR9" s="82"/>
      <c r="GJS9" s="82"/>
      <c r="GJT9" s="82"/>
      <c r="GJU9" s="82"/>
      <c r="GJV9" s="82"/>
      <c r="GJW9" s="82"/>
      <c r="GJX9" s="82"/>
      <c r="GJY9" s="82"/>
      <c r="GJZ9" s="82"/>
      <c r="GKA9" s="82"/>
      <c r="GKB9" s="82"/>
      <c r="GKC9" s="82"/>
      <c r="GKD9" s="82"/>
      <c r="GKE9" s="82"/>
      <c r="GKF9" s="82"/>
      <c r="GKG9" s="82"/>
      <c r="GKH9" s="82"/>
      <c r="GKI9" s="82"/>
      <c r="GKJ9" s="82"/>
      <c r="GKK9" s="82"/>
      <c r="GKL9" s="82"/>
      <c r="GKM9" s="82"/>
      <c r="GKN9" s="82"/>
      <c r="GKO9" s="82"/>
      <c r="GKP9" s="82"/>
      <c r="GKQ9" s="82"/>
      <c r="GKR9" s="82"/>
      <c r="GKS9" s="82"/>
      <c r="GKT9" s="82"/>
      <c r="GKU9" s="82"/>
      <c r="GKV9" s="82"/>
      <c r="GKW9" s="82"/>
      <c r="GKX9" s="82"/>
      <c r="GKY9" s="82"/>
      <c r="GKZ9" s="82"/>
      <c r="GLA9" s="82"/>
      <c r="GLB9" s="82"/>
      <c r="GLC9" s="82"/>
      <c r="GLD9" s="82"/>
      <c r="GLE9" s="82"/>
      <c r="GLF9" s="82"/>
      <c r="GLG9" s="82"/>
      <c r="GLH9" s="82"/>
      <c r="GLI9" s="82"/>
      <c r="GLJ9" s="82"/>
      <c r="GLK9" s="82"/>
      <c r="GLL9" s="82"/>
      <c r="GLM9" s="82"/>
      <c r="GLN9" s="82"/>
      <c r="GLO9" s="82"/>
      <c r="GLP9" s="82"/>
      <c r="GLQ9" s="82"/>
      <c r="GLR9" s="82"/>
      <c r="GLS9" s="82"/>
      <c r="GLT9" s="82"/>
      <c r="GLU9" s="82"/>
      <c r="GLV9" s="82"/>
      <c r="GLW9" s="82"/>
      <c r="GLX9" s="82"/>
      <c r="GLY9" s="82"/>
      <c r="GLZ9" s="82"/>
      <c r="GMA9" s="82"/>
      <c r="GMB9" s="82"/>
      <c r="GMC9" s="82"/>
      <c r="GMD9" s="82"/>
      <c r="GME9" s="82"/>
      <c r="GMF9" s="82"/>
      <c r="GMG9" s="82"/>
      <c r="GMH9" s="82"/>
      <c r="GMI9" s="82"/>
      <c r="GMJ9" s="82"/>
      <c r="GMK9" s="82"/>
      <c r="GML9" s="82"/>
      <c r="GMM9" s="82"/>
      <c r="GMN9" s="82"/>
      <c r="GMO9" s="82"/>
      <c r="GMP9" s="82"/>
      <c r="GMQ9" s="82"/>
      <c r="GMR9" s="82"/>
      <c r="GMS9" s="82"/>
      <c r="GMT9" s="82"/>
      <c r="GMU9" s="82"/>
      <c r="GMV9" s="82"/>
      <c r="GMW9" s="82"/>
      <c r="GMX9" s="82"/>
      <c r="GMY9" s="82"/>
      <c r="GMZ9" s="82"/>
      <c r="GNA9" s="82"/>
      <c r="GNB9" s="82"/>
      <c r="GNC9" s="82"/>
      <c r="GND9" s="82"/>
      <c r="GNE9" s="82"/>
      <c r="GNF9" s="82"/>
      <c r="GNG9" s="82"/>
      <c r="GNH9" s="82"/>
      <c r="GNI9" s="82"/>
      <c r="GNJ9" s="82"/>
      <c r="GNK9" s="82"/>
      <c r="GNL9" s="82"/>
      <c r="GNM9" s="82"/>
      <c r="GNN9" s="82"/>
      <c r="GNO9" s="82"/>
      <c r="GNP9" s="82"/>
      <c r="GNQ9" s="82"/>
      <c r="GNR9" s="82"/>
      <c r="GNS9" s="82"/>
      <c r="GNT9" s="82"/>
      <c r="GNU9" s="82"/>
      <c r="GNV9" s="82"/>
      <c r="GNW9" s="82"/>
      <c r="GNX9" s="82"/>
      <c r="GNY9" s="82"/>
      <c r="GNZ9" s="82"/>
      <c r="GOA9" s="82"/>
      <c r="GOB9" s="82"/>
      <c r="GOC9" s="82"/>
      <c r="GOD9" s="82"/>
      <c r="GOE9" s="82"/>
      <c r="GOF9" s="82"/>
      <c r="GOG9" s="82"/>
      <c r="GOH9" s="82"/>
      <c r="GOI9" s="82"/>
      <c r="GOJ9" s="82"/>
      <c r="GOK9" s="82"/>
      <c r="GOL9" s="82"/>
      <c r="GOM9" s="82"/>
      <c r="GON9" s="82"/>
      <c r="GOO9" s="82"/>
      <c r="GOP9" s="82"/>
      <c r="GOQ9" s="82"/>
      <c r="GOR9" s="82"/>
      <c r="GOS9" s="82"/>
      <c r="GOT9" s="82"/>
      <c r="GOU9" s="82"/>
      <c r="GOV9" s="82"/>
      <c r="GOW9" s="82"/>
      <c r="GOX9" s="82"/>
      <c r="GOY9" s="82"/>
      <c r="GOZ9" s="82"/>
      <c r="GPA9" s="82"/>
      <c r="GPB9" s="82"/>
      <c r="GPC9" s="82"/>
      <c r="GPD9" s="82"/>
      <c r="GPE9" s="82"/>
      <c r="GPF9" s="82"/>
      <c r="GPG9" s="82"/>
      <c r="GPH9" s="82"/>
      <c r="GPI9" s="82"/>
      <c r="GPJ9" s="82"/>
      <c r="GPK9" s="82"/>
      <c r="GPL9" s="82"/>
      <c r="GPM9" s="82"/>
      <c r="GPN9" s="82"/>
      <c r="GPO9" s="82"/>
      <c r="GPP9" s="82"/>
      <c r="GPQ9" s="82"/>
      <c r="GPR9" s="82"/>
      <c r="GPS9" s="82"/>
      <c r="GPT9" s="82"/>
      <c r="GPU9" s="82"/>
      <c r="GPV9" s="82"/>
      <c r="GPW9" s="82"/>
      <c r="GPX9" s="82"/>
      <c r="GPY9" s="82"/>
      <c r="GPZ9" s="82"/>
      <c r="GQA9" s="82"/>
      <c r="GQB9" s="82"/>
      <c r="GQC9" s="82"/>
      <c r="GQD9" s="82"/>
      <c r="GQE9" s="82"/>
      <c r="GQF9" s="82"/>
      <c r="GQG9" s="82"/>
      <c r="GQH9" s="82"/>
      <c r="GQI9" s="82"/>
      <c r="GQJ9" s="82"/>
      <c r="GQK9" s="82"/>
      <c r="GQL9" s="82"/>
      <c r="GQM9" s="82"/>
      <c r="GQN9" s="82"/>
      <c r="GQO9" s="82"/>
      <c r="GQP9" s="82"/>
      <c r="GQQ9" s="82"/>
      <c r="GQR9" s="82"/>
      <c r="GQS9" s="82"/>
      <c r="GQT9" s="82"/>
      <c r="GQU9" s="82"/>
      <c r="GQV9" s="82"/>
      <c r="GQW9" s="82"/>
      <c r="GQX9" s="82"/>
      <c r="GQY9" s="82"/>
      <c r="GQZ9" s="82"/>
      <c r="GRA9" s="82"/>
      <c r="GRB9" s="82"/>
      <c r="GRC9" s="82"/>
      <c r="GRD9" s="82"/>
      <c r="GRE9" s="82"/>
      <c r="GRF9" s="82"/>
      <c r="GRG9" s="82"/>
      <c r="GRH9" s="82"/>
      <c r="GRI9" s="82"/>
      <c r="GRJ9" s="82"/>
      <c r="GRK9" s="82"/>
      <c r="GRL9" s="82"/>
      <c r="GRM9" s="82"/>
      <c r="GRN9" s="82"/>
      <c r="GRO9" s="82"/>
      <c r="GRP9" s="82"/>
      <c r="GRQ9" s="82"/>
      <c r="GRR9" s="82"/>
      <c r="GRS9" s="82"/>
      <c r="GRT9" s="82"/>
      <c r="GRU9" s="82"/>
      <c r="GRV9" s="82"/>
      <c r="GRW9" s="82"/>
      <c r="GRX9" s="82"/>
      <c r="GRY9" s="82"/>
      <c r="GRZ9" s="82"/>
      <c r="GSA9" s="82"/>
      <c r="GSB9" s="82"/>
      <c r="GSC9" s="82"/>
      <c r="GSD9" s="82"/>
      <c r="GSE9" s="82"/>
      <c r="GSF9" s="82"/>
      <c r="GSG9" s="82"/>
      <c r="GSH9" s="82"/>
      <c r="GSI9" s="82"/>
      <c r="GSJ9" s="82"/>
      <c r="GSK9" s="82"/>
      <c r="GSL9" s="82"/>
      <c r="GSM9" s="82"/>
      <c r="GSN9" s="82"/>
      <c r="GSO9" s="82"/>
      <c r="GSP9" s="82"/>
      <c r="GSQ9" s="82"/>
      <c r="GSR9" s="82"/>
      <c r="GSS9" s="82"/>
      <c r="GST9" s="82"/>
      <c r="GSU9" s="82"/>
      <c r="GSV9" s="82"/>
      <c r="GSW9" s="82"/>
      <c r="GSX9" s="82"/>
      <c r="GSY9" s="82"/>
      <c r="GSZ9" s="82"/>
      <c r="GTA9" s="82"/>
      <c r="GTB9" s="82"/>
      <c r="GTC9" s="82"/>
      <c r="GTD9" s="82"/>
      <c r="GTE9" s="82"/>
      <c r="GTF9" s="82"/>
      <c r="GTG9" s="82"/>
      <c r="GTH9" s="82"/>
      <c r="GTI9" s="82"/>
      <c r="GTJ9" s="82"/>
      <c r="GTK9" s="82"/>
      <c r="GTL9" s="82"/>
      <c r="GTM9" s="82"/>
      <c r="GTN9" s="82"/>
      <c r="GTO9" s="82"/>
      <c r="GTP9" s="82"/>
      <c r="GTQ9" s="82"/>
      <c r="GTR9" s="82"/>
      <c r="GTS9" s="82"/>
      <c r="GTT9" s="82"/>
      <c r="GTU9" s="82"/>
      <c r="GTV9" s="82"/>
      <c r="GTW9" s="82"/>
      <c r="GTX9" s="82"/>
      <c r="GTY9" s="82"/>
      <c r="GTZ9" s="82"/>
      <c r="GUA9" s="82"/>
      <c r="GUB9" s="82"/>
      <c r="GUC9" s="82"/>
      <c r="GUD9" s="82"/>
      <c r="GUE9" s="82"/>
      <c r="GUF9" s="82"/>
      <c r="GUG9" s="82"/>
      <c r="GUH9" s="82"/>
      <c r="GUI9" s="82"/>
      <c r="GUJ9" s="82"/>
      <c r="GUK9" s="82"/>
      <c r="GUL9" s="82"/>
      <c r="GUM9" s="82"/>
      <c r="GUN9" s="82"/>
      <c r="GUO9" s="82"/>
      <c r="GUP9" s="82"/>
      <c r="GUQ9" s="82"/>
      <c r="GUR9" s="82"/>
      <c r="GUS9" s="82"/>
      <c r="GUT9" s="82"/>
      <c r="GUU9" s="82"/>
      <c r="GUV9" s="82"/>
      <c r="GUW9" s="82"/>
      <c r="GUX9" s="82"/>
      <c r="GUY9" s="82"/>
      <c r="GUZ9" s="82"/>
      <c r="GVA9" s="82"/>
      <c r="GVB9" s="82"/>
      <c r="GVC9" s="82"/>
      <c r="GVD9" s="82"/>
      <c r="GVE9" s="82"/>
      <c r="GVF9" s="82"/>
      <c r="GVG9" s="82"/>
      <c r="GVH9" s="82"/>
      <c r="GVI9" s="82"/>
      <c r="GVJ9" s="82"/>
      <c r="GVK9" s="82"/>
      <c r="GVL9" s="82"/>
      <c r="GVM9" s="82"/>
      <c r="GVN9" s="82"/>
      <c r="GVO9" s="82"/>
      <c r="GVP9" s="82"/>
      <c r="GVQ9" s="82"/>
      <c r="GVR9" s="82"/>
      <c r="GVS9" s="82"/>
      <c r="GVT9" s="82"/>
      <c r="GVU9" s="82"/>
      <c r="GVV9" s="82"/>
      <c r="GVW9" s="82"/>
      <c r="GVX9" s="82"/>
      <c r="GVY9" s="82"/>
      <c r="GVZ9" s="82"/>
      <c r="GWA9" s="82"/>
      <c r="GWB9" s="82"/>
      <c r="GWC9" s="82"/>
      <c r="GWD9" s="82"/>
      <c r="GWE9" s="82"/>
      <c r="GWF9" s="82"/>
      <c r="GWG9" s="82"/>
      <c r="GWH9" s="82"/>
      <c r="GWI9" s="82"/>
      <c r="GWJ9" s="82"/>
      <c r="GWK9" s="82"/>
      <c r="GWL9" s="82"/>
      <c r="GWM9" s="82"/>
      <c r="GWN9" s="82"/>
      <c r="GWO9" s="82"/>
      <c r="GWP9" s="82"/>
      <c r="GWQ9" s="82"/>
      <c r="GWR9" s="82"/>
      <c r="GWS9" s="82"/>
      <c r="GWT9" s="82"/>
      <c r="GWU9" s="82"/>
      <c r="GWV9" s="82"/>
      <c r="GWW9" s="82"/>
      <c r="GWX9" s="82"/>
      <c r="GWY9" s="82"/>
      <c r="GWZ9" s="82"/>
      <c r="GXA9" s="82"/>
      <c r="GXB9" s="82"/>
      <c r="GXC9" s="82"/>
      <c r="GXD9" s="82"/>
      <c r="GXE9" s="82"/>
      <c r="GXF9" s="82"/>
      <c r="GXG9" s="82"/>
      <c r="GXH9" s="82"/>
      <c r="GXI9" s="82"/>
      <c r="GXJ9" s="82"/>
      <c r="GXK9" s="82"/>
      <c r="GXL9" s="82"/>
      <c r="GXM9" s="82"/>
      <c r="GXN9" s="82"/>
      <c r="GXO9" s="82"/>
      <c r="GXP9" s="82"/>
      <c r="GXQ9" s="82"/>
      <c r="GXR9" s="82"/>
      <c r="GXS9" s="82"/>
      <c r="GXT9" s="82"/>
      <c r="GXU9" s="82"/>
      <c r="GXV9" s="82"/>
      <c r="GXW9" s="82"/>
      <c r="GXX9" s="82"/>
      <c r="GXY9" s="82"/>
      <c r="GXZ9" s="82"/>
      <c r="GYA9" s="82"/>
      <c r="GYB9" s="82"/>
      <c r="GYC9" s="82"/>
      <c r="GYD9" s="82"/>
      <c r="GYE9" s="82"/>
      <c r="GYF9" s="82"/>
      <c r="GYG9" s="82"/>
      <c r="GYH9" s="82"/>
      <c r="GYI9" s="82"/>
      <c r="GYJ9" s="82"/>
      <c r="GYK9" s="82"/>
      <c r="GYL9" s="82"/>
      <c r="GYM9" s="82"/>
      <c r="GYN9" s="82"/>
      <c r="GYO9" s="82"/>
      <c r="GYP9" s="82"/>
      <c r="GYQ9" s="82"/>
      <c r="GYR9" s="82"/>
      <c r="GYS9" s="82"/>
      <c r="GYT9" s="82"/>
      <c r="GYU9" s="82"/>
      <c r="GYV9" s="82"/>
      <c r="GYW9" s="82"/>
      <c r="GYX9" s="82"/>
      <c r="GYY9" s="82"/>
      <c r="GYZ9" s="82"/>
      <c r="GZA9" s="82"/>
      <c r="GZB9" s="82"/>
      <c r="GZC9" s="82"/>
      <c r="GZD9" s="82"/>
      <c r="GZE9" s="82"/>
      <c r="GZF9" s="82"/>
      <c r="GZG9" s="82"/>
      <c r="GZH9" s="82"/>
      <c r="GZI9" s="82"/>
      <c r="GZJ9" s="82"/>
      <c r="GZK9" s="82"/>
      <c r="GZL9" s="82"/>
      <c r="GZM9" s="82"/>
      <c r="GZN9" s="82"/>
      <c r="GZO9" s="82"/>
      <c r="GZP9" s="82"/>
      <c r="GZQ9" s="82"/>
      <c r="GZR9" s="82"/>
      <c r="GZS9" s="82"/>
      <c r="GZT9" s="82"/>
      <c r="GZU9" s="82"/>
      <c r="GZV9" s="82"/>
      <c r="GZW9" s="82"/>
      <c r="GZX9" s="82"/>
      <c r="GZY9" s="82"/>
      <c r="GZZ9" s="82"/>
      <c r="HAA9" s="82"/>
      <c r="HAB9" s="82"/>
      <c r="HAC9" s="82"/>
      <c r="HAD9" s="82"/>
      <c r="HAE9" s="82"/>
      <c r="HAF9" s="82"/>
      <c r="HAG9" s="82"/>
      <c r="HAH9" s="82"/>
      <c r="HAI9" s="82"/>
      <c r="HAJ9" s="82"/>
      <c r="HAK9" s="82"/>
      <c r="HAL9" s="82"/>
      <c r="HAM9" s="82"/>
      <c r="HAN9" s="82"/>
      <c r="HAO9" s="82"/>
      <c r="HAP9" s="82"/>
      <c r="HAQ9" s="82"/>
      <c r="HAR9" s="82"/>
      <c r="HAS9" s="82"/>
      <c r="HAT9" s="82"/>
      <c r="HAU9" s="82"/>
      <c r="HAV9" s="82"/>
      <c r="HAW9" s="82"/>
      <c r="HAX9" s="82"/>
      <c r="HAY9" s="82"/>
      <c r="HAZ9" s="82"/>
      <c r="HBA9" s="82"/>
      <c r="HBB9" s="82"/>
      <c r="HBC9" s="82"/>
      <c r="HBD9" s="82"/>
      <c r="HBE9" s="82"/>
      <c r="HBF9" s="82"/>
      <c r="HBG9" s="82"/>
      <c r="HBH9" s="82"/>
      <c r="HBI9" s="82"/>
      <c r="HBJ9" s="82"/>
      <c r="HBK9" s="82"/>
      <c r="HBL9" s="82"/>
      <c r="HBM9" s="82"/>
      <c r="HBN9" s="82"/>
      <c r="HBO9" s="82"/>
      <c r="HBP9" s="82"/>
      <c r="HBQ9" s="82"/>
      <c r="HBR9" s="82"/>
      <c r="HBS9" s="82"/>
      <c r="HBT9" s="82"/>
      <c r="HBU9" s="82"/>
      <c r="HBV9" s="82"/>
      <c r="HBW9" s="82"/>
      <c r="HBX9" s="82"/>
      <c r="HBY9" s="82"/>
      <c r="HBZ9" s="82"/>
      <c r="HCA9" s="82"/>
      <c r="HCB9" s="82"/>
      <c r="HCC9" s="82"/>
      <c r="HCD9" s="82"/>
      <c r="HCE9" s="82"/>
      <c r="HCF9" s="82"/>
      <c r="HCG9" s="82"/>
      <c r="HCH9" s="82"/>
      <c r="HCI9" s="82"/>
      <c r="HCJ9" s="82"/>
      <c r="HCK9" s="82"/>
      <c r="HCL9" s="82"/>
      <c r="HCM9" s="82"/>
      <c r="HCN9" s="82"/>
      <c r="HCO9" s="82"/>
      <c r="HCP9" s="82"/>
      <c r="HCQ9" s="82"/>
      <c r="HCR9" s="82"/>
      <c r="HCS9" s="82"/>
      <c r="HCT9" s="82"/>
      <c r="HCU9" s="82"/>
      <c r="HCV9" s="82"/>
      <c r="HCW9" s="82"/>
      <c r="HCX9" s="82"/>
      <c r="HCY9" s="82"/>
      <c r="HCZ9" s="82"/>
      <c r="HDA9" s="82"/>
      <c r="HDB9" s="82"/>
      <c r="HDC9" s="82"/>
      <c r="HDD9" s="82"/>
      <c r="HDE9" s="82"/>
      <c r="HDF9" s="82"/>
      <c r="HDG9" s="82"/>
      <c r="HDH9" s="82"/>
      <c r="HDI9" s="82"/>
      <c r="HDJ9" s="82"/>
      <c r="HDK9" s="82"/>
      <c r="HDL9" s="82"/>
      <c r="HDM9" s="82"/>
      <c r="HDN9" s="82"/>
      <c r="HDO9" s="82"/>
      <c r="HDP9" s="82"/>
      <c r="HDQ9" s="82"/>
      <c r="HDR9" s="82"/>
      <c r="HDS9" s="82"/>
      <c r="HDT9" s="82"/>
      <c r="HDU9" s="82"/>
      <c r="HDV9" s="82"/>
      <c r="HDW9" s="82"/>
      <c r="HDX9" s="82"/>
      <c r="HDY9" s="82"/>
      <c r="HDZ9" s="82"/>
      <c r="HEA9" s="82"/>
      <c r="HEB9" s="82"/>
      <c r="HEC9" s="82"/>
      <c r="HED9" s="82"/>
      <c r="HEE9" s="82"/>
      <c r="HEF9" s="82"/>
      <c r="HEG9" s="82"/>
      <c r="HEH9" s="82"/>
      <c r="HEI9" s="82"/>
      <c r="HEJ9" s="82"/>
      <c r="HEK9" s="82"/>
      <c r="HEL9" s="82"/>
      <c r="HEM9" s="82"/>
      <c r="HEN9" s="82"/>
      <c r="HEO9" s="82"/>
      <c r="HEP9" s="82"/>
      <c r="HEQ9" s="82"/>
      <c r="HER9" s="82"/>
      <c r="HES9" s="82"/>
      <c r="HET9" s="82"/>
      <c r="HEU9" s="82"/>
      <c r="HEV9" s="82"/>
      <c r="HEW9" s="82"/>
      <c r="HEX9" s="82"/>
      <c r="HEY9" s="82"/>
      <c r="HEZ9" s="82"/>
      <c r="HFA9" s="82"/>
      <c r="HFB9" s="82"/>
      <c r="HFC9" s="82"/>
      <c r="HFD9" s="82"/>
      <c r="HFE9" s="82"/>
      <c r="HFF9" s="82"/>
      <c r="HFG9" s="82"/>
      <c r="HFH9" s="82"/>
      <c r="HFI9" s="82"/>
      <c r="HFJ9" s="82"/>
      <c r="HFK9" s="82"/>
      <c r="HFL9" s="82"/>
      <c r="HFM9" s="82"/>
      <c r="HFN9" s="82"/>
      <c r="HFO9" s="82"/>
      <c r="HFP9" s="82"/>
      <c r="HFQ9" s="82"/>
      <c r="HFR9" s="82"/>
      <c r="HFS9" s="82"/>
      <c r="HFT9" s="82"/>
      <c r="HFU9" s="82"/>
      <c r="HFV9" s="82"/>
      <c r="HFW9" s="82"/>
      <c r="HFX9" s="82"/>
      <c r="HFY9" s="82"/>
      <c r="HFZ9" s="82"/>
      <c r="HGA9" s="82"/>
      <c r="HGB9" s="82"/>
      <c r="HGC9" s="82"/>
      <c r="HGD9" s="82"/>
      <c r="HGE9" s="82"/>
      <c r="HGF9" s="82"/>
      <c r="HGG9" s="82"/>
      <c r="HGH9" s="82"/>
      <c r="HGI9" s="82"/>
      <c r="HGJ9" s="82"/>
      <c r="HGK9" s="82"/>
      <c r="HGL9" s="82"/>
      <c r="HGM9" s="82"/>
      <c r="HGN9" s="82"/>
      <c r="HGO9" s="82"/>
      <c r="HGP9" s="82"/>
      <c r="HGQ9" s="82"/>
      <c r="HGR9" s="82"/>
      <c r="HGS9" s="82"/>
      <c r="HGT9" s="82"/>
      <c r="HGU9" s="82"/>
      <c r="HGV9" s="82"/>
      <c r="HGW9" s="82"/>
      <c r="HGX9" s="82"/>
      <c r="HGY9" s="82"/>
      <c r="HGZ9" s="82"/>
      <c r="HHA9" s="82"/>
      <c r="HHB9" s="82"/>
      <c r="HHC9" s="82"/>
      <c r="HHD9" s="82"/>
      <c r="HHE9" s="82"/>
      <c r="HHF9" s="82"/>
      <c r="HHG9" s="82"/>
      <c r="HHH9" s="82"/>
      <c r="HHI9" s="82"/>
      <c r="HHJ9" s="82"/>
      <c r="HHK9" s="82"/>
      <c r="HHL9" s="82"/>
      <c r="HHM9" s="82"/>
      <c r="HHN9" s="82"/>
      <c r="HHO9" s="82"/>
      <c r="HHP9" s="82"/>
      <c r="HHQ9" s="82"/>
      <c r="HHR9" s="82"/>
      <c r="HHS9" s="82"/>
      <c r="HHT9" s="82"/>
      <c r="HHU9" s="82"/>
      <c r="HHV9" s="82"/>
      <c r="HHW9" s="82"/>
      <c r="HHX9" s="82"/>
      <c r="HHY9" s="82"/>
      <c r="HHZ9" s="82"/>
      <c r="HIA9" s="82"/>
      <c r="HIB9" s="82"/>
      <c r="HIC9" s="82"/>
      <c r="HID9" s="82"/>
      <c r="HIE9" s="82"/>
      <c r="HIF9" s="82"/>
      <c r="HIG9" s="82"/>
      <c r="HIH9" s="82"/>
      <c r="HII9" s="82"/>
      <c r="HIJ9" s="82"/>
      <c r="HIK9" s="82"/>
      <c r="HIL9" s="82"/>
      <c r="HIM9" s="82"/>
      <c r="HIN9" s="82"/>
      <c r="HIO9" s="82"/>
      <c r="HIP9" s="82"/>
      <c r="HIQ9" s="82"/>
      <c r="HIR9" s="82"/>
      <c r="HIS9" s="82"/>
      <c r="HIT9" s="82"/>
      <c r="HIU9" s="82"/>
      <c r="HIV9" s="82"/>
      <c r="HIW9" s="82"/>
      <c r="HIX9" s="82"/>
      <c r="HIY9" s="82"/>
      <c r="HIZ9" s="82"/>
      <c r="HJA9" s="82"/>
      <c r="HJB9" s="82"/>
      <c r="HJC9" s="82"/>
      <c r="HJD9" s="82"/>
      <c r="HJE9" s="82"/>
      <c r="HJF9" s="82"/>
      <c r="HJG9" s="82"/>
      <c r="HJH9" s="82"/>
      <c r="HJI9" s="82"/>
      <c r="HJJ9" s="82"/>
      <c r="HJK9" s="82"/>
      <c r="HJL9" s="82"/>
      <c r="HJM9" s="82"/>
      <c r="HJN9" s="82"/>
      <c r="HJO9" s="82"/>
      <c r="HJP9" s="82"/>
      <c r="HJQ9" s="82"/>
      <c r="HJR9" s="82"/>
      <c r="HJS9" s="82"/>
      <c r="HJT9" s="82"/>
      <c r="HJU9" s="82"/>
      <c r="HJV9" s="82"/>
      <c r="HJW9" s="82"/>
      <c r="HJX9" s="82"/>
      <c r="HJY9" s="82"/>
      <c r="HJZ9" s="82"/>
      <c r="HKA9" s="82"/>
      <c r="HKB9" s="82"/>
      <c r="HKC9" s="82"/>
      <c r="HKD9" s="82"/>
      <c r="HKE9" s="82"/>
      <c r="HKF9" s="82"/>
      <c r="HKG9" s="82"/>
      <c r="HKH9" s="82"/>
      <c r="HKI9" s="82"/>
      <c r="HKJ9" s="82"/>
      <c r="HKK9" s="82"/>
      <c r="HKL9" s="82"/>
      <c r="HKM9" s="82"/>
      <c r="HKN9" s="82"/>
      <c r="HKO9" s="82"/>
      <c r="HKP9" s="82"/>
      <c r="HKQ9" s="82"/>
      <c r="HKR9" s="82"/>
      <c r="HKS9" s="82"/>
      <c r="HKT9" s="82"/>
      <c r="HKU9" s="82"/>
      <c r="HKV9" s="82"/>
      <c r="HKW9" s="82"/>
      <c r="HKX9" s="82"/>
      <c r="HKY9" s="82"/>
      <c r="HKZ9" s="82"/>
      <c r="HLA9" s="82"/>
      <c r="HLB9" s="82"/>
      <c r="HLC9" s="82"/>
      <c r="HLD9" s="82"/>
      <c r="HLE9" s="82"/>
      <c r="HLF9" s="82"/>
      <c r="HLG9" s="82"/>
      <c r="HLH9" s="82"/>
      <c r="HLI9" s="82"/>
      <c r="HLJ9" s="82"/>
      <c r="HLK9" s="82"/>
      <c r="HLL9" s="82"/>
      <c r="HLM9" s="82"/>
      <c r="HLN9" s="82"/>
      <c r="HLO9" s="82"/>
      <c r="HLP9" s="82"/>
      <c r="HLQ9" s="82"/>
      <c r="HLR9" s="82"/>
      <c r="HLS9" s="82"/>
      <c r="HLT9" s="82"/>
      <c r="HLU9" s="82"/>
      <c r="HLV9" s="82"/>
      <c r="HLW9" s="82"/>
      <c r="HLX9" s="82"/>
      <c r="HLY9" s="82"/>
      <c r="HLZ9" s="82"/>
      <c r="HMA9" s="82"/>
      <c r="HMB9" s="82"/>
      <c r="HMC9" s="82"/>
      <c r="HMD9" s="82"/>
      <c r="HME9" s="82"/>
      <c r="HMF9" s="82"/>
      <c r="HMG9" s="82"/>
      <c r="HMH9" s="82"/>
      <c r="HMI9" s="82"/>
      <c r="HMJ9" s="82"/>
      <c r="HMK9" s="82"/>
      <c r="HML9" s="82"/>
      <c r="HMM9" s="82"/>
      <c r="HMN9" s="82"/>
      <c r="HMO9" s="82"/>
      <c r="HMP9" s="82"/>
      <c r="HMQ9" s="82"/>
      <c r="HMR9" s="82"/>
      <c r="HMS9" s="82"/>
      <c r="HMT9" s="82"/>
      <c r="HMU9" s="82"/>
      <c r="HMV9" s="82"/>
      <c r="HMW9" s="82"/>
      <c r="HMX9" s="82"/>
      <c r="HMY9" s="82"/>
      <c r="HMZ9" s="82"/>
      <c r="HNA9" s="82"/>
      <c r="HNB9" s="82"/>
      <c r="HNC9" s="82"/>
      <c r="HND9" s="82"/>
      <c r="HNE9" s="82"/>
      <c r="HNF9" s="82"/>
      <c r="HNG9" s="82"/>
      <c r="HNH9" s="82"/>
      <c r="HNI9" s="82"/>
      <c r="HNJ9" s="82"/>
      <c r="HNK9" s="82"/>
      <c r="HNL9" s="82"/>
      <c r="HNM9" s="82"/>
      <c r="HNN9" s="82"/>
      <c r="HNO9" s="82"/>
      <c r="HNP9" s="82"/>
      <c r="HNQ9" s="82"/>
      <c r="HNR9" s="82"/>
      <c r="HNS9" s="82"/>
      <c r="HNT9" s="82"/>
      <c r="HNU9" s="82"/>
      <c r="HNV9" s="82"/>
      <c r="HNW9" s="82"/>
      <c r="HNX9" s="82"/>
      <c r="HNY9" s="82"/>
      <c r="HNZ9" s="82"/>
      <c r="HOA9" s="82"/>
      <c r="HOB9" s="82"/>
      <c r="HOC9" s="82"/>
      <c r="HOD9" s="82"/>
      <c r="HOE9" s="82"/>
      <c r="HOF9" s="82"/>
      <c r="HOG9" s="82"/>
      <c r="HOH9" s="82"/>
      <c r="HOI9" s="82"/>
      <c r="HOJ9" s="82"/>
      <c r="HOK9" s="82"/>
      <c r="HOL9" s="82"/>
      <c r="HOM9" s="82"/>
      <c r="HON9" s="82"/>
      <c r="HOO9" s="82"/>
      <c r="HOP9" s="82"/>
      <c r="HOQ9" s="82"/>
      <c r="HOR9" s="82"/>
      <c r="HOS9" s="82"/>
      <c r="HOT9" s="82"/>
      <c r="HOU9" s="82"/>
      <c r="HOV9" s="82"/>
      <c r="HOW9" s="82"/>
      <c r="HOX9" s="82"/>
      <c r="HOY9" s="82"/>
      <c r="HOZ9" s="82"/>
      <c r="HPA9" s="82"/>
      <c r="HPB9" s="82"/>
      <c r="HPC9" s="82"/>
      <c r="HPD9" s="82"/>
      <c r="HPE9" s="82"/>
      <c r="HPF9" s="82"/>
      <c r="HPG9" s="82"/>
      <c r="HPH9" s="82"/>
      <c r="HPI9" s="82"/>
      <c r="HPJ9" s="82"/>
      <c r="HPK9" s="82"/>
      <c r="HPL9" s="82"/>
      <c r="HPM9" s="82"/>
      <c r="HPN9" s="82"/>
      <c r="HPO9" s="82"/>
      <c r="HPP9" s="82"/>
      <c r="HPQ9" s="82"/>
      <c r="HPR9" s="82"/>
      <c r="HPS9" s="82"/>
      <c r="HPT9" s="82"/>
      <c r="HPU9" s="82"/>
      <c r="HPV9" s="82"/>
      <c r="HPW9" s="82"/>
      <c r="HPX9" s="82"/>
      <c r="HPY9" s="82"/>
      <c r="HPZ9" s="82"/>
      <c r="HQA9" s="82"/>
      <c r="HQB9" s="82"/>
      <c r="HQC9" s="82"/>
      <c r="HQD9" s="82"/>
      <c r="HQE9" s="82"/>
      <c r="HQF9" s="82"/>
      <c r="HQG9" s="82"/>
      <c r="HQH9" s="82"/>
      <c r="HQI9" s="82"/>
      <c r="HQJ9" s="82"/>
      <c r="HQK9" s="82"/>
      <c r="HQL9" s="82"/>
      <c r="HQM9" s="82"/>
      <c r="HQN9" s="82"/>
      <c r="HQO9" s="82"/>
      <c r="HQP9" s="82"/>
      <c r="HQQ9" s="82"/>
      <c r="HQR9" s="82"/>
      <c r="HQS9" s="82"/>
      <c r="HQT9" s="82"/>
      <c r="HQU9" s="82"/>
      <c r="HQV9" s="82"/>
      <c r="HQW9" s="82"/>
      <c r="HQX9" s="82"/>
      <c r="HQY9" s="82"/>
      <c r="HQZ9" s="82"/>
      <c r="HRA9" s="82"/>
      <c r="HRB9" s="82"/>
      <c r="HRC9" s="82"/>
      <c r="HRD9" s="82"/>
      <c r="HRE9" s="82"/>
      <c r="HRF9" s="82"/>
      <c r="HRG9" s="82"/>
      <c r="HRH9" s="82"/>
      <c r="HRI9" s="82"/>
      <c r="HRJ9" s="82"/>
      <c r="HRK9" s="82"/>
      <c r="HRL9" s="82"/>
      <c r="HRM9" s="82"/>
      <c r="HRN9" s="82"/>
      <c r="HRO9" s="82"/>
      <c r="HRP9" s="82"/>
      <c r="HRQ9" s="82"/>
      <c r="HRR9" s="82"/>
      <c r="HRS9" s="82"/>
      <c r="HRT9" s="82"/>
      <c r="HRU9" s="82"/>
      <c r="HRV9" s="82"/>
      <c r="HRW9" s="82"/>
      <c r="HRX9" s="82"/>
      <c r="HRY9" s="82"/>
      <c r="HRZ9" s="82"/>
      <c r="HSA9" s="82"/>
      <c r="HSB9" s="82"/>
      <c r="HSC9" s="82"/>
      <c r="HSD9" s="82"/>
      <c r="HSE9" s="82"/>
      <c r="HSF9" s="82"/>
      <c r="HSG9" s="82"/>
      <c r="HSH9" s="82"/>
      <c r="HSI9" s="82"/>
      <c r="HSJ9" s="82"/>
      <c r="HSK9" s="82"/>
      <c r="HSL9" s="82"/>
      <c r="HSM9" s="82"/>
      <c r="HSN9" s="82"/>
      <c r="HSO9" s="82"/>
      <c r="HSP9" s="82"/>
      <c r="HSQ9" s="82"/>
      <c r="HSR9" s="82"/>
      <c r="HSS9" s="82"/>
      <c r="HST9" s="82"/>
      <c r="HSU9" s="82"/>
      <c r="HSV9" s="82"/>
      <c r="HSW9" s="82"/>
      <c r="HSX9" s="82"/>
      <c r="HSY9" s="82"/>
      <c r="HSZ9" s="82"/>
      <c r="HTA9" s="82"/>
      <c r="HTB9" s="82"/>
      <c r="HTC9" s="82"/>
      <c r="HTD9" s="82"/>
      <c r="HTE9" s="82"/>
      <c r="HTF9" s="82"/>
      <c r="HTG9" s="82"/>
      <c r="HTH9" s="82"/>
      <c r="HTI9" s="82"/>
      <c r="HTJ9" s="82"/>
      <c r="HTK9" s="82"/>
      <c r="HTL9" s="82"/>
      <c r="HTM9" s="82"/>
      <c r="HTN9" s="82"/>
      <c r="HTO9" s="82"/>
      <c r="HTP9" s="82"/>
      <c r="HTQ9" s="82"/>
      <c r="HTR9" s="82"/>
      <c r="HTS9" s="82"/>
      <c r="HTT9" s="82"/>
      <c r="HTU9" s="82"/>
      <c r="HTV9" s="82"/>
      <c r="HTW9" s="82"/>
      <c r="HTX9" s="82"/>
      <c r="HTY9" s="82"/>
      <c r="HTZ9" s="82"/>
      <c r="HUA9" s="82"/>
      <c r="HUB9" s="82"/>
      <c r="HUC9" s="82"/>
      <c r="HUD9" s="82"/>
      <c r="HUE9" s="82"/>
      <c r="HUF9" s="82"/>
      <c r="HUG9" s="82"/>
      <c r="HUH9" s="82"/>
      <c r="HUI9" s="82"/>
      <c r="HUJ9" s="82"/>
      <c r="HUK9" s="82"/>
      <c r="HUL9" s="82"/>
      <c r="HUM9" s="82"/>
      <c r="HUN9" s="82"/>
      <c r="HUO9" s="82"/>
      <c r="HUP9" s="82"/>
      <c r="HUQ9" s="82"/>
      <c r="HUR9" s="82"/>
      <c r="HUS9" s="82"/>
      <c r="HUT9" s="82"/>
      <c r="HUU9" s="82"/>
      <c r="HUV9" s="82"/>
      <c r="HUW9" s="82"/>
      <c r="HUX9" s="82"/>
      <c r="HUY9" s="82"/>
      <c r="HUZ9" s="82"/>
      <c r="HVA9" s="82"/>
      <c r="HVB9" s="82"/>
      <c r="HVC9" s="82"/>
      <c r="HVD9" s="82"/>
      <c r="HVE9" s="82"/>
      <c r="HVF9" s="82"/>
      <c r="HVG9" s="82"/>
      <c r="HVH9" s="82"/>
      <c r="HVI9" s="82"/>
      <c r="HVJ9" s="82"/>
      <c r="HVK9" s="82"/>
      <c r="HVL9" s="82"/>
      <c r="HVM9" s="82"/>
      <c r="HVN9" s="82"/>
      <c r="HVO9" s="82"/>
      <c r="HVP9" s="82"/>
      <c r="HVQ9" s="82"/>
      <c r="HVR9" s="82"/>
      <c r="HVS9" s="82"/>
      <c r="HVT9" s="82"/>
      <c r="HVU9" s="82"/>
      <c r="HVV9" s="82"/>
      <c r="HVW9" s="82"/>
      <c r="HVX9" s="82"/>
      <c r="HVY9" s="82"/>
      <c r="HVZ9" s="82"/>
      <c r="HWA9" s="82"/>
      <c r="HWB9" s="82"/>
      <c r="HWC9" s="82"/>
      <c r="HWD9" s="82"/>
      <c r="HWE9" s="82"/>
      <c r="HWF9" s="82"/>
      <c r="HWG9" s="82"/>
      <c r="HWH9" s="82"/>
      <c r="HWI9" s="82"/>
      <c r="HWJ9" s="82"/>
      <c r="HWK9" s="82"/>
      <c r="HWL9" s="82"/>
      <c r="HWM9" s="82"/>
      <c r="HWN9" s="82"/>
      <c r="HWO9" s="82"/>
      <c r="HWP9" s="82"/>
      <c r="HWQ9" s="82"/>
      <c r="HWR9" s="82"/>
      <c r="HWS9" s="82"/>
      <c r="HWT9" s="82"/>
      <c r="HWU9" s="82"/>
      <c r="HWV9" s="82"/>
      <c r="HWW9" s="82"/>
      <c r="HWX9" s="82"/>
      <c r="HWY9" s="82"/>
      <c r="HWZ9" s="82"/>
      <c r="HXA9" s="82"/>
      <c r="HXB9" s="82"/>
      <c r="HXC9" s="82"/>
      <c r="HXD9" s="82"/>
      <c r="HXE9" s="82"/>
      <c r="HXF9" s="82"/>
      <c r="HXG9" s="82"/>
      <c r="HXH9" s="82"/>
      <c r="HXI9" s="82"/>
      <c r="HXJ9" s="82"/>
      <c r="HXK9" s="82"/>
      <c r="HXL9" s="82"/>
      <c r="HXM9" s="82"/>
      <c r="HXN9" s="82"/>
      <c r="HXO9" s="82"/>
      <c r="HXP9" s="82"/>
      <c r="HXQ9" s="82"/>
      <c r="HXR9" s="82"/>
      <c r="HXS9" s="82"/>
      <c r="HXT9" s="82"/>
      <c r="HXU9" s="82"/>
      <c r="HXV9" s="82"/>
      <c r="HXW9" s="82"/>
      <c r="HXX9" s="82"/>
      <c r="HXY9" s="82"/>
      <c r="HXZ9" s="82"/>
      <c r="HYA9" s="82"/>
      <c r="HYB9" s="82"/>
      <c r="HYC9" s="82"/>
      <c r="HYD9" s="82"/>
      <c r="HYE9" s="82"/>
      <c r="HYF9" s="82"/>
      <c r="HYG9" s="82"/>
      <c r="HYH9" s="82"/>
      <c r="HYI9" s="82"/>
      <c r="HYJ9" s="82"/>
      <c r="HYK9" s="82"/>
      <c r="HYL9" s="82"/>
      <c r="HYM9" s="82"/>
      <c r="HYN9" s="82"/>
      <c r="HYO9" s="82"/>
      <c r="HYP9" s="82"/>
      <c r="HYQ9" s="82"/>
      <c r="HYR9" s="82"/>
      <c r="HYS9" s="82"/>
      <c r="HYT9" s="82"/>
      <c r="HYU9" s="82"/>
      <c r="HYV9" s="82"/>
      <c r="HYW9" s="82"/>
      <c r="HYX9" s="82"/>
      <c r="HYY9" s="82"/>
      <c r="HYZ9" s="82"/>
      <c r="HZA9" s="82"/>
      <c r="HZB9" s="82"/>
      <c r="HZC9" s="82"/>
      <c r="HZD9" s="82"/>
      <c r="HZE9" s="82"/>
      <c r="HZF9" s="82"/>
      <c r="HZG9" s="82"/>
      <c r="HZH9" s="82"/>
      <c r="HZI9" s="82"/>
      <c r="HZJ9" s="82"/>
      <c r="HZK9" s="82"/>
      <c r="HZL9" s="82"/>
      <c r="HZM9" s="82"/>
      <c r="HZN9" s="82"/>
      <c r="HZO9" s="82"/>
      <c r="HZP9" s="82"/>
      <c r="HZQ9" s="82"/>
      <c r="HZR9" s="82"/>
      <c r="HZS9" s="82"/>
      <c r="HZT9" s="82"/>
      <c r="HZU9" s="82"/>
      <c r="HZV9" s="82"/>
      <c r="HZW9" s="82"/>
      <c r="HZX9" s="82"/>
      <c r="HZY9" s="82"/>
      <c r="HZZ9" s="82"/>
      <c r="IAA9" s="82"/>
      <c r="IAB9" s="82"/>
      <c r="IAC9" s="82"/>
      <c r="IAD9" s="82"/>
      <c r="IAE9" s="82"/>
      <c r="IAF9" s="82"/>
      <c r="IAG9" s="82"/>
      <c r="IAH9" s="82"/>
      <c r="IAI9" s="82"/>
      <c r="IAJ9" s="82"/>
      <c r="IAK9" s="82"/>
      <c r="IAL9" s="82"/>
      <c r="IAM9" s="82"/>
      <c r="IAN9" s="82"/>
      <c r="IAO9" s="82"/>
      <c r="IAP9" s="82"/>
      <c r="IAQ9" s="82"/>
      <c r="IAR9" s="82"/>
      <c r="IAS9" s="82"/>
      <c r="IAT9" s="82"/>
      <c r="IAU9" s="82"/>
      <c r="IAV9" s="82"/>
      <c r="IAW9" s="82"/>
      <c r="IAX9" s="82"/>
      <c r="IAY9" s="82"/>
      <c r="IAZ9" s="82"/>
      <c r="IBA9" s="82"/>
      <c r="IBB9" s="82"/>
      <c r="IBC9" s="82"/>
      <c r="IBD9" s="82"/>
      <c r="IBE9" s="82"/>
      <c r="IBF9" s="82"/>
      <c r="IBG9" s="82"/>
      <c r="IBH9" s="82"/>
      <c r="IBI9" s="82"/>
      <c r="IBJ9" s="82"/>
      <c r="IBK9" s="82"/>
      <c r="IBL9" s="82"/>
      <c r="IBM9" s="82"/>
      <c r="IBN9" s="82"/>
      <c r="IBO9" s="82"/>
      <c r="IBP9" s="82"/>
      <c r="IBQ9" s="82"/>
      <c r="IBR9" s="82"/>
      <c r="IBS9" s="82"/>
      <c r="IBT9" s="82"/>
      <c r="IBU9" s="82"/>
      <c r="IBV9" s="82"/>
      <c r="IBW9" s="82"/>
      <c r="IBX9" s="82"/>
      <c r="IBY9" s="82"/>
      <c r="IBZ9" s="82"/>
      <c r="ICA9" s="82"/>
      <c r="ICB9" s="82"/>
      <c r="ICC9" s="82"/>
      <c r="ICD9" s="82"/>
      <c r="ICE9" s="82"/>
      <c r="ICF9" s="82"/>
      <c r="ICG9" s="82"/>
      <c r="ICH9" s="82"/>
      <c r="ICI9" s="82"/>
      <c r="ICJ9" s="82"/>
      <c r="ICK9" s="82"/>
      <c r="ICL9" s="82"/>
      <c r="ICM9" s="82"/>
      <c r="ICN9" s="82"/>
      <c r="ICO9" s="82"/>
      <c r="ICP9" s="82"/>
      <c r="ICQ9" s="82"/>
      <c r="ICR9" s="82"/>
      <c r="ICS9" s="82"/>
      <c r="ICT9" s="82"/>
      <c r="ICU9" s="82"/>
      <c r="ICV9" s="82"/>
      <c r="ICW9" s="82"/>
      <c r="ICX9" s="82"/>
      <c r="ICY9" s="82"/>
      <c r="ICZ9" s="82"/>
      <c r="IDA9" s="82"/>
      <c r="IDB9" s="82"/>
      <c r="IDC9" s="82"/>
      <c r="IDD9" s="82"/>
      <c r="IDE9" s="82"/>
      <c r="IDF9" s="82"/>
      <c r="IDG9" s="82"/>
      <c r="IDH9" s="82"/>
      <c r="IDI9" s="82"/>
      <c r="IDJ9" s="82"/>
      <c r="IDK9" s="82"/>
      <c r="IDL9" s="82"/>
      <c r="IDM9" s="82"/>
      <c r="IDN9" s="82"/>
      <c r="IDO9" s="82"/>
      <c r="IDP9" s="82"/>
      <c r="IDQ9" s="82"/>
      <c r="IDR9" s="82"/>
      <c r="IDS9" s="82"/>
      <c r="IDT9" s="82"/>
      <c r="IDU9" s="82"/>
      <c r="IDV9" s="82"/>
      <c r="IDW9" s="82"/>
      <c r="IDX9" s="82"/>
      <c r="IDY9" s="82"/>
      <c r="IDZ9" s="82"/>
      <c r="IEA9" s="82"/>
      <c r="IEB9" s="82"/>
      <c r="IEC9" s="82"/>
      <c r="IED9" s="82"/>
      <c r="IEE9" s="82"/>
      <c r="IEF9" s="82"/>
      <c r="IEG9" s="82"/>
      <c r="IEH9" s="82"/>
      <c r="IEI9" s="82"/>
      <c r="IEJ9" s="82"/>
      <c r="IEK9" s="82"/>
      <c r="IEL9" s="82"/>
      <c r="IEM9" s="82"/>
      <c r="IEN9" s="82"/>
      <c r="IEO9" s="82"/>
      <c r="IEP9" s="82"/>
      <c r="IEQ9" s="82"/>
      <c r="IER9" s="82"/>
      <c r="IES9" s="82"/>
      <c r="IET9" s="82"/>
      <c r="IEU9" s="82"/>
      <c r="IEV9" s="82"/>
      <c r="IEW9" s="82"/>
      <c r="IEX9" s="82"/>
      <c r="IEY9" s="82"/>
      <c r="IEZ9" s="82"/>
      <c r="IFA9" s="82"/>
      <c r="IFB9" s="82"/>
      <c r="IFC9" s="82"/>
      <c r="IFD9" s="82"/>
      <c r="IFE9" s="82"/>
      <c r="IFF9" s="82"/>
      <c r="IFG9" s="82"/>
      <c r="IFH9" s="82"/>
      <c r="IFI9" s="82"/>
      <c r="IFJ9" s="82"/>
      <c r="IFK9" s="82"/>
      <c r="IFL9" s="82"/>
      <c r="IFM9" s="82"/>
      <c r="IFN9" s="82"/>
      <c r="IFO9" s="82"/>
      <c r="IFP9" s="82"/>
      <c r="IFQ9" s="82"/>
      <c r="IFR9" s="82"/>
      <c r="IFS9" s="82"/>
      <c r="IFT9" s="82"/>
      <c r="IFU9" s="82"/>
      <c r="IFV9" s="82"/>
      <c r="IFW9" s="82"/>
      <c r="IFX9" s="82"/>
      <c r="IFY9" s="82"/>
      <c r="IFZ9" s="82"/>
      <c r="IGA9" s="82"/>
      <c r="IGB9" s="82"/>
      <c r="IGC9" s="82"/>
      <c r="IGD9" s="82"/>
      <c r="IGE9" s="82"/>
      <c r="IGF9" s="82"/>
      <c r="IGG9" s="82"/>
      <c r="IGH9" s="82"/>
      <c r="IGI9" s="82"/>
      <c r="IGJ9" s="82"/>
      <c r="IGK9" s="82"/>
      <c r="IGL9" s="82"/>
      <c r="IGM9" s="82"/>
      <c r="IGN9" s="82"/>
      <c r="IGO9" s="82"/>
      <c r="IGP9" s="82"/>
      <c r="IGQ9" s="82"/>
      <c r="IGR9" s="82"/>
      <c r="IGS9" s="82"/>
      <c r="IGT9" s="82"/>
      <c r="IGU9" s="82"/>
      <c r="IGV9" s="82"/>
      <c r="IGW9" s="82"/>
      <c r="IGX9" s="82"/>
      <c r="IGY9" s="82"/>
      <c r="IGZ9" s="82"/>
      <c r="IHA9" s="82"/>
      <c r="IHB9" s="82"/>
      <c r="IHC9" s="82"/>
      <c r="IHD9" s="82"/>
      <c r="IHE9" s="82"/>
      <c r="IHF9" s="82"/>
      <c r="IHG9" s="82"/>
      <c r="IHH9" s="82"/>
      <c r="IHI9" s="82"/>
      <c r="IHJ9" s="82"/>
      <c r="IHK9" s="82"/>
      <c r="IHL9" s="82"/>
      <c r="IHM9" s="82"/>
      <c r="IHN9" s="82"/>
      <c r="IHO9" s="82"/>
      <c r="IHP9" s="82"/>
      <c r="IHQ9" s="82"/>
      <c r="IHR9" s="82"/>
      <c r="IHS9" s="82"/>
      <c r="IHT9" s="82"/>
      <c r="IHU9" s="82"/>
      <c r="IHV9" s="82"/>
      <c r="IHW9" s="82"/>
      <c r="IHX9" s="82"/>
      <c r="IHY9" s="82"/>
      <c r="IHZ9" s="82"/>
      <c r="IIA9" s="82"/>
      <c r="IIB9" s="82"/>
      <c r="IIC9" s="82"/>
      <c r="IID9" s="82"/>
      <c r="IIE9" s="82"/>
      <c r="IIF9" s="82"/>
      <c r="IIG9" s="82"/>
      <c r="IIH9" s="82"/>
      <c r="III9" s="82"/>
      <c r="IIJ9" s="82"/>
      <c r="IIK9" s="82"/>
      <c r="IIL9" s="82"/>
      <c r="IIM9" s="82"/>
      <c r="IIN9" s="82"/>
      <c r="IIO9" s="82"/>
      <c r="IIP9" s="82"/>
      <c r="IIQ9" s="82"/>
      <c r="IIR9" s="82"/>
      <c r="IIS9" s="82"/>
      <c r="IIT9" s="82"/>
      <c r="IIU9" s="82"/>
      <c r="IIV9" s="82"/>
      <c r="IIW9" s="82"/>
      <c r="IIX9" s="82"/>
      <c r="IIY9" s="82"/>
      <c r="IIZ9" s="82"/>
      <c r="IJA9" s="82"/>
      <c r="IJB9" s="82"/>
      <c r="IJC9" s="82"/>
      <c r="IJD9" s="82"/>
      <c r="IJE9" s="82"/>
      <c r="IJF9" s="82"/>
      <c r="IJG9" s="82"/>
      <c r="IJH9" s="82"/>
      <c r="IJI9" s="82"/>
      <c r="IJJ9" s="82"/>
      <c r="IJK9" s="82"/>
      <c r="IJL9" s="82"/>
      <c r="IJM9" s="82"/>
      <c r="IJN9" s="82"/>
      <c r="IJO9" s="82"/>
      <c r="IJP9" s="82"/>
      <c r="IJQ9" s="82"/>
      <c r="IJR9" s="82"/>
      <c r="IJS9" s="82"/>
      <c r="IJT9" s="82"/>
      <c r="IJU9" s="82"/>
      <c r="IJV9" s="82"/>
      <c r="IJW9" s="82"/>
      <c r="IJX9" s="82"/>
      <c r="IJY9" s="82"/>
      <c r="IJZ9" s="82"/>
      <c r="IKA9" s="82"/>
      <c r="IKB9" s="82"/>
      <c r="IKC9" s="82"/>
      <c r="IKD9" s="82"/>
      <c r="IKE9" s="82"/>
      <c r="IKF9" s="82"/>
      <c r="IKG9" s="82"/>
      <c r="IKH9" s="82"/>
      <c r="IKI9" s="82"/>
      <c r="IKJ9" s="82"/>
      <c r="IKK9" s="82"/>
      <c r="IKL9" s="82"/>
      <c r="IKM9" s="82"/>
      <c r="IKN9" s="82"/>
      <c r="IKO9" s="82"/>
      <c r="IKP9" s="82"/>
      <c r="IKQ9" s="82"/>
      <c r="IKR9" s="82"/>
      <c r="IKS9" s="82"/>
      <c r="IKT9" s="82"/>
      <c r="IKU9" s="82"/>
      <c r="IKV9" s="82"/>
      <c r="IKW9" s="82"/>
      <c r="IKX9" s="82"/>
      <c r="IKY9" s="82"/>
      <c r="IKZ9" s="82"/>
      <c r="ILA9" s="82"/>
      <c r="ILB9" s="82"/>
      <c r="ILC9" s="82"/>
      <c r="ILD9" s="82"/>
      <c r="ILE9" s="82"/>
      <c r="ILF9" s="82"/>
      <c r="ILG9" s="82"/>
      <c r="ILH9" s="82"/>
      <c r="ILI9" s="82"/>
      <c r="ILJ9" s="82"/>
      <c r="ILK9" s="82"/>
      <c r="ILL9" s="82"/>
      <c r="ILM9" s="82"/>
      <c r="ILN9" s="82"/>
      <c r="ILO9" s="82"/>
      <c r="ILP9" s="82"/>
      <c r="ILQ9" s="82"/>
      <c r="ILR9" s="82"/>
      <c r="ILS9" s="82"/>
      <c r="ILT9" s="82"/>
      <c r="ILU9" s="82"/>
      <c r="ILV9" s="82"/>
      <c r="ILW9" s="82"/>
      <c r="ILX9" s="82"/>
      <c r="ILY9" s="82"/>
      <c r="ILZ9" s="82"/>
      <c r="IMA9" s="82"/>
      <c r="IMB9" s="82"/>
      <c r="IMC9" s="82"/>
      <c r="IMD9" s="82"/>
      <c r="IME9" s="82"/>
      <c r="IMF9" s="82"/>
      <c r="IMG9" s="82"/>
      <c r="IMH9" s="82"/>
      <c r="IMI9" s="82"/>
      <c r="IMJ9" s="82"/>
      <c r="IMK9" s="82"/>
      <c r="IML9" s="82"/>
      <c r="IMM9" s="82"/>
      <c r="IMN9" s="82"/>
      <c r="IMO9" s="82"/>
      <c r="IMP9" s="82"/>
      <c r="IMQ9" s="82"/>
      <c r="IMR9" s="82"/>
      <c r="IMS9" s="82"/>
      <c r="IMT9" s="82"/>
      <c r="IMU9" s="82"/>
      <c r="IMV9" s="82"/>
      <c r="IMW9" s="82"/>
      <c r="IMX9" s="82"/>
      <c r="IMY9" s="82"/>
      <c r="IMZ9" s="82"/>
      <c r="INA9" s="82"/>
      <c r="INB9" s="82"/>
      <c r="INC9" s="82"/>
      <c r="IND9" s="82"/>
      <c r="INE9" s="82"/>
      <c r="INF9" s="82"/>
      <c r="ING9" s="82"/>
      <c r="INH9" s="82"/>
      <c r="INI9" s="82"/>
      <c r="INJ9" s="82"/>
      <c r="INK9" s="82"/>
      <c r="INL9" s="82"/>
      <c r="INM9" s="82"/>
      <c r="INN9" s="82"/>
      <c r="INO9" s="82"/>
      <c r="INP9" s="82"/>
      <c r="INQ9" s="82"/>
      <c r="INR9" s="82"/>
      <c r="INS9" s="82"/>
      <c r="INT9" s="82"/>
      <c r="INU9" s="82"/>
      <c r="INV9" s="82"/>
      <c r="INW9" s="82"/>
      <c r="INX9" s="82"/>
      <c r="INY9" s="82"/>
      <c r="INZ9" s="82"/>
      <c r="IOA9" s="82"/>
      <c r="IOB9" s="82"/>
      <c r="IOC9" s="82"/>
      <c r="IOD9" s="82"/>
      <c r="IOE9" s="82"/>
      <c r="IOF9" s="82"/>
      <c r="IOG9" s="82"/>
      <c r="IOH9" s="82"/>
      <c r="IOI9" s="82"/>
      <c r="IOJ9" s="82"/>
      <c r="IOK9" s="82"/>
      <c r="IOL9" s="82"/>
      <c r="IOM9" s="82"/>
      <c r="ION9" s="82"/>
      <c r="IOO9" s="82"/>
      <c r="IOP9" s="82"/>
      <c r="IOQ9" s="82"/>
      <c r="IOR9" s="82"/>
      <c r="IOS9" s="82"/>
      <c r="IOT9" s="82"/>
      <c r="IOU9" s="82"/>
      <c r="IOV9" s="82"/>
      <c r="IOW9" s="82"/>
      <c r="IOX9" s="82"/>
      <c r="IOY9" s="82"/>
      <c r="IOZ9" s="82"/>
      <c r="IPA9" s="82"/>
      <c r="IPB9" s="82"/>
      <c r="IPC9" s="82"/>
      <c r="IPD9" s="82"/>
      <c r="IPE9" s="82"/>
      <c r="IPF9" s="82"/>
      <c r="IPG9" s="82"/>
      <c r="IPH9" s="82"/>
      <c r="IPI9" s="82"/>
      <c r="IPJ9" s="82"/>
      <c r="IPK9" s="82"/>
      <c r="IPL9" s="82"/>
      <c r="IPM9" s="82"/>
      <c r="IPN9" s="82"/>
      <c r="IPO9" s="82"/>
      <c r="IPP9" s="82"/>
      <c r="IPQ9" s="82"/>
      <c r="IPR9" s="82"/>
      <c r="IPS9" s="82"/>
      <c r="IPT9" s="82"/>
      <c r="IPU9" s="82"/>
      <c r="IPV9" s="82"/>
      <c r="IPW9" s="82"/>
      <c r="IPX9" s="82"/>
      <c r="IPY9" s="82"/>
      <c r="IPZ9" s="82"/>
      <c r="IQA9" s="82"/>
      <c r="IQB9" s="82"/>
      <c r="IQC9" s="82"/>
      <c r="IQD9" s="82"/>
      <c r="IQE9" s="82"/>
      <c r="IQF9" s="82"/>
      <c r="IQG9" s="82"/>
      <c r="IQH9" s="82"/>
      <c r="IQI9" s="82"/>
      <c r="IQJ9" s="82"/>
      <c r="IQK9" s="82"/>
      <c r="IQL9" s="82"/>
      <c r="IQM9" s="82"/>
      <c r="IQN9" s="82"/>
      <c r="IQO9" s="82"/>
      <c r="IQP9" s="82"/>
      <c r="IQQ9" s="82"/>
      <c r="IQR9" s="82"/>
      <c r="IQS9" s="82"/>
      <c r="IQT9" s="82"/>
      <c r="IQU9" s="82"/>
      <c r="IQV9" s="82"/>
      <c r="IQW9" s="82"/>
      <c r="IQX9" s="82"/>
      <c r="IQY9" s="82"/>
      <c r="IQZ9" s="82"/>
      <c r="IRA9" s="82"/>
      <c r="IRB9" s="82"/>
      <c r="IRC9" s="82"/>
      <c r="IRD9" s="82"/>
      <c r="IRE9" s="82"/>
      <c r="IRF9" s="82"/>
      <c r="IRG9" s="82"/>
      <c r="IRH9" s="82"/>
      <c r="IRI9" s="82"/>
      <c r="IRJ9" s="82"/>
      <c r="IRK9" s="82"/>
      <c r="IRL9" s="82"/>
      <c r="IRM9" s="82"/>
      <c r="IRN9" s="82"/>
      <c r="IRO9" s="82"/>
      <c r="IRP9" s="82"/>
      <c r="IRQ9" s="82"/>
      <c r="IRR9" s="82"/>
      <c r="IRS9" s="82"/>
      <c r="IRT9" s="82"/>
      <c r="IRU9" s="82"/>
      <c r="IRV9" s="82"/>
      <c r="IRW9" s="82"/>
      <c r="IRX9" s="82"/>
      <c r="IRY9" s="82"/>
      <c r="IRZ9" s="82"/>
      <c r="ISA9" s="82"/>
      <c r="ISB9" s="82"/>
      <c r="ISC9" s="82"/>
      <c r="ISD9" s="82"/>
      <c r="ISE9" s="82"/>
      <c r="ISF9" s="82"/>
      <c r="ISG9" s="82"/>
      <c r="ISH9" s="82"/>
      <c r="ISI9" s="82"/>
      <c r="ISJ9" s="82"/>
      <c r="ISK9" s="82"/>
      <c r="ISL9" s="82"/>
      <c r="ISM9" s="82"/>
      <c r="ISN9" s="82"/>
      <c r="ISO9" s="82"/>
      <c r="ISP9" s="82"/>
      <c r="ISQ9" s="82"/>
      <c r="ISR9" s="82"/>
      <c r="ISS9" s="82"/>
      <c r="IST9" s="82"/>
      <c r="ISU9" s="82"/>
      <c r="ISV9" s="82"/>
      <c r="ISW9" s="82"/>
      <c r="ISX9" s="82"/>
      <c r="ISY9" s="82"/>
      <c r="ISZ9" s="82"/>
      <c r="ITA9" s="82"/>
      <c r="ITB9" s="82"/>
      <c r="ITC9" s="82"/>
      <c r="ITD9" s="82"/>
      <c r="ITE9" s="82"/>
      <c r="ITF9" s="82"/>
      <c r="ITG9" s="82"/>
      <c r="ITH9" s="82"/>
      <c r="ITI9" s="82"/>
      <c r="ITJ9" s="82"/>
      <c r="ITK9" s="82"/>
      <c r="ITL9" s="82"/>
      <c r="ITM9" s="82"/>
      <c r="ITN9" s="82"/>
      <c r="ITO9" s="82"/>
      <c r="ITP9" s="82"/>
      <c r="ITQ9" s="82"/>
      <c r="ITR9" s="82"/>
      <c r="ITS9" s="82"/>
      <c r="ITT9" s="82"/>
      <c r="ITU9" s="82"/>
      <c r="ITV9" s="82"/>
      <c r="ITW9" s="82"/>
      <c r="ITX9" s="82"/>
      <c r="ITY9" s="82"/>
      <c r="ITZ9" s="82"/>
      <c r="IUA9" s="82"/>
      <c r="IUB9" s="82"/>
      <c r="IUC9" s="82"/>
      <c r="IUD9" s="82"/>
      <c r="IUE9" s="82"/>
      <c r="IUF9" s="82"/>
      <c r="IUG9" s="82"/>
      <c r="IUH9" s="82"/>
      <c r="IUI9" s="82"/>
      <c r="IUJ9" s="82"/>
      <c r="IUK9" s="82"/>
      <c r="IUL9" s="82"/>
      <c r="IUM9" s="82"/>
      <c r="IUN9" s="82"/>
      <c r="IUO9" s="82"/>
      <c r="IUP9" s="82"/>
      <c r="IUQ9" s="82"/>
      <c r="IUR9" s="82"/>
      <c r="IUS9" s="82"/>
      <c r="IUT9" s="82"/>
      <c r="IUU9" s="82"/>
      <c r="IUV9" s="82"/>
      <c r="IUW9" s="82"/>
      <c r="IUX9" s="82"/>
      <c r="IUY9" s="82"/>
      <c r="IUZ9" s="82"/>
      <c r="IVA9" s="82"/>
      <c r="IVB9" s="82"/>
      <c r="IVC9" s="82"/>
      <c r="IVD9" s="82"/>
      <c r="IVE9" s="82"/>
      <c r="IVF9" s="82"/>
      <c r="IVG9" s="82"/>
      <c r="IVH9" s="82"/>
      <c r="IVI9" s="82"/>
      <c r="IVJ9" s="82"/>
      <c r="IVK9" s="82"/>
      <c r="IVL9" s="82"/>
      <c r="IVM9" s="82"/>
      <c r="IVN9" s="82"/>
      <c r="IVO9" s="82"/>
      <c r="IVP9" s="82"/>
      <c r="IVQ9" s="82"/>
      <c r="IVR9" s="82"/>
      <c r="IVS9" s="82"/>
      <c r="IVT9" s="82"/>
      <c r="IVU9" s="82"/>
      <c r="IVV9" s="82"/>
      <c r="IVW9" s="82"/>
      <c r="IVX9" s="82"/>
      <c r="IVY9" s="82"/>
      <c r="IVZ9" s="82"/>
      <c r="IWA9" s="82"/>
      <c r="IWB9" s="82"/>
      <c r="IWC9" s="82"/>
      <c r="IWD9" s="82"/>
      <c r="IWE9" s="82"/>
      <c r="IWF9" s="82"/>
      <c r="IWG9" s="82"/>
      <c r="IWH9" s="82"/>
      <c r="IWI9" s="82"/>
      <c r="IWJ9" s="82"/>
      <c r="IWK9" s="82"/>
      <c r="IWL9" s="82"/>
      <c r="IWM9" s="82"/>
      <c r="IWN9" s="82"/>
      <c r="IWO9" s="82"/>
      <c r="IWP9" s="82"/>
      <c r="IWQ9" s="82"/>
      <c r="IWR9" s="82"/>
      <c r="IWS9" s="82"/>
      <c r="IWT9" s="82"/>
      <c r="IWU9" s="82"/>
      <c r="IWV9" s="82"/>
      <c r="IWW9" s="82"/>
      <c r="IWX9" s="82"/>
      <c r="IWY9" s="82"/>
      <c r="IWZ9" s="82"/>
      <c r="IXA9" s="82"/>
      <c r="IXB9" s="82"/>
      <c r="IXC9" s="82"/>
      <c r="IXD9" s="82"/>
      <c r="IXE9" s="82"/>
      <c r="IXF9" s="82"/>
      <c r="IXG9" s="82"/>
      <c r="IXH9" s="82"/>
      <c r="IXI9" s="82"/>
      <c r="IXJ9" s="82"/>
      <c r="IXK9" s="82"/>
      <c r="IXL9" s="82"/>
      <c r="IXM9" s="82"/>
      <c r="IXN9" s="82"/>
      <c r="IXO9" s="82"/>
      <c r="IXP9" s="82"/>
      <c r="IXQ9" s="82"/>
      <c r="IXR9" s="82"/>
      <c r="IXS9" s="82"/>
      <c r="IXT9" s="82"/>
      <c r="IXU9" s="82"/>
      <c r="IXV9" s="82"/>
      <c r="IXW9" s="82"/>
      <c r="IXX9" s="82"/>
      <c r="IXY9" s="82"/>
      <c r="IXZ9" s="82"/>
      <c r="IYA9" s="82"/>
      <c r="IYB9" s="82"/>
      <c r="IYC9" s="82"/>
      <c r="IYD9" s="82"/>
      <c r="IYE9" s="82"/>
      <c r="IYF9" s="82"/>
      <c r="IYG9" s="82"/>
      <c r="IYH9" s="82"/>
      <c r="IYI9" s="82"/>
      <c r="IYJ9" s="82"/>
      <c r="IYK9" s="82"/>
      <c r="IYL9" s="82"/>
      <c r="IYM9" s="82"/>
      <c r="IYN9" s="82"/>
      <c r="IYO9" s="82"/>
      <c r="IYP9" s="82"/>
      <c r="IYQ9" s="82"/>
      <c r="IYR9" s="82"/>
      <c r="IYS9" s="82"/>
      <c r="IYT9" s="82"/>
      <c r="IYU9" s="82"/>
      <c r="IYV9" s="82"/>
      <c r="IYW9" s="82"/>
      <c r="IYX9" s="82"/>
      <c r="IYY9" s="82"/>
      <c r="IYZ9" s="82"/>
      <c r="IZA9" s="82"/>
      <c r="IZB9" s="82"/>
      <c r="IZC9" s="82"/>
      <c r="IZD9" s="82"/>
      <c r="IZE9" s="82"/>
      <c r="IZF9" s="82"/>
      <c r="IZG9" s="82"/>
      <c r="IZH9" s="82"/>
      <c r="IZI9" s="82"/>
      <c r="IZJ9" s="82"/>
      <c r="IZK9" s="82"/>
      <c r="IZL9" s="82"/>
      <c r="IZM9" s="82"/>
      <c r="IZN9" s="82"/>
      <c r="IZO9" s="82"/>
      <c r="IZP9" s="82"/>
      <c r="IZQ9" s="82"/>
      <c r="IZR9" s="82"/>
      <c r="IZS9" s="82"/>
      <c r="IZT9" s="82"/>
      <c r="IZU9" s="82"/>
      <c r="IZV9" s="82"/>
      <c r="IZW9" s="82"/>
      <c r="IZX9" s="82"/>
      <c r="IZY9" s="82"/>
      <c r="IZZ9" s="82"/>
      <c r="JAA9" s="82"/>
      <c r="JAB9" s="82"/>
      <c r="JAC9" s="82"/>
      <c r="JAD9" s="82"/>
      <c r="JAE9" s="82"/>
      <c r="JAF9" s="82"/>
      <c r="JAG9" s="82"/>
      <c r="JAH9" s="82"/>
      <c r="JAI9" s="82"/>
      <c r="JAJ9" s="82"/>
      <c r="JAK9" s="82"/>
      <c r="JAL9" s="82"/>
      <c r="JAM9" s="82"/>
      <c r="JAN9" s="82"/>
      <c r="JAO9" s="82"/>
      <c r="JAP9" s="82"/>
      <c r="JAQ9" s="82"/>
      <c r="JAR9" s="82"/>
      <c r="JAS9" s="82"/>
      <c r="JAT9" s="82"/>
      <c r="JAU9" s="82"/>
      <c r="JAV9" s="82"/>
      <c r="JAW9" s="82"/>
      <c r="JAX9" s="82"/>
      <c r="JAY9" s="82"/>
      <c r="JAZ9" s="82"/>
      <c r="JBA9" s="82"/>
      <c r="JBB9" s="82"/>
      <c r="JBC9" s="82"/>
      <c r="JBD9" s="82"/>
      <c r="JBE9" s="82"/>
      <c r="JBF9" s="82"/>
      <c r="JBG9" s="82"/>
      <c r="JBH9" s="82"/>
      <c r="JBI9" s="82"/>
      <c r="JBJ9" s="82"/>
      <c r="JBK9" s="82"/>
      <c r="JBL9" s="82"/>
      <c r="JBM9" s="82"/>
      <c r="JBN9" s="82"/>
      <c r="JBO9" s="82"/>
      <c r="JBP9" s="82"/>
      <c r="JBQ9" s="82"/>
      <c r="JBR9" s="82"/>
      <c r="JBS9" s="82"/>
      <c r="JBT9" s="82"/>
      <c r="JBU9" s="82"/>
      <c r="JBV9" s="82"/>
      <c r="JBW9" s="82"/>
      <c r="JBX9" s="82"/>
      <c r="JBY9" s="82"/>
      <c r="JBZ9" s="82"/>
      <c r="JCA9" s="82"/>
      <c r="JCB9" s="82"/>
      <c r="JCC9" s="82"/>
      <c r="JCD9" s="82"/>
      <c r="JCE9" s="82"/>
      <c r="JCF9" s="82"/>
      <c r="JCG9" s="82"/>
      <c r="JCH9" s="82"/>
      <c r="JCI9" s="82"/>
      <c r="JCJ9" s="82"/>
      <c r="JCK9" s="82"/>
      <c r="JCL9" s="82"/>
      <c r="JCM9" s="82"/>
      <c r="JCN9" s="82"/>
      <c r="JCO9" s="82"/>
      <c r="JCP9" s="82"/>
      <c r="JCQ9" s="82"/>
      <c r="JCR9" s="82"/>
      <c r="JCS9" s="82"/>
      <c r="JCT9" s="82"/>
      <c r="JCU9" s="82"/>
      <c r="JCV9" s="82"/>
      <c r="JCW9" s="82"/>
      <c r="JCX9" s="82"/>
      <c r="JCY9" s="82"/>
      <c r="JCZ9" s="82"/>
      <c r="JDA9" s="82"/>
      <c r="JDB9" s="82"/>
      <c r="JDC9" s="82"/>
      <c r="JDD9" s="82"/>
      <c r="JDE9" s="82"/>
      <c r="JDF9" s="82"/>
      <c r="JDG9" s="82"/>
      <c r="JDH9" s="82"/>
      <c r="JDI9" s="82"/>
      <c r="JDJ9" s="82"/>
      <c r="JDK9" s="82"/>
      <c r="JDL9" s="82"/>
      <c r="JDM9" s="82"/>
      <c r="JDN9" s="82"/>
      <c r="JDO9" s="82"/>
      <c r="JDP9" s="82"/>
      <c r="JDQ9" s="82"/>
      <c r="JDR9" s="82"/>
      <c r="JDS9" s="82"/>
      <c r="JDT9" s="82"/>
      <c r="JDU9" s="82"/>
      <c r="JDV9" s="82"/>
      <c r="JDW9" s="82"/>
      <c r="JDX9" s="82"/>
      <c r="JDY9" s="82"/>
      <c r="JDZ9" s="82"/>
      <c r="JEA9" s="82"/>
      <c r="JEB9" s="82"/>
      <c r="JEC9" s="82"/>
      <c r="JED9" s="82"/>
      <c r="JEE9" s="82"/>
      <c r="JEF9" s="82"/>
      <c r="JEG9" s="82"/>
      <c r="JEH9" s="82"/>
      <c r="JEI9" s="82"/>
      <c r="JEJ9" s="82"/>
      <c r="JEK9" s="82"/>
      <c r="JEL9" s="82"/>
      <c r="JEM9" s="82"/>
      <c r="JEN9" s="82"/>
      <c r="JEO9" s="82"/>
      <c r="JEP9" s="82"/>
      <c r="JEQ9" s="82"/>
      <c r="JER9" s="82"/>
      <c r="JES9" s="82"/>
      <c r="JET9" s="82"/>
      <c r="JEU9" s="82"/>
      <c r="JEV9" s="82"/>
      <c r="JEW9" s="82"/>
      <c r="JEX9" s="82"/>
      <c r="JEY9" s="82"/>
      <c r="JEZ9" s="82"/>
      <c r="JFA9" s="82"/>
      <c r="JFB9" s="82"/>
      <c r="JFC9" s="82"/>
      <c r="JFD9" s="82"/>
      <c r="JFE9" s="82"/>
      <c r="JFF9" s="82"/>
      <c r="JFG9" s="82"/>
      <c r="JFH9" s="82"/>
      <c r="JFI9" s="82"/>
      <c r="JFJ9" s="82"/>
      <c r="JFK9" s="82"/>
      <c r="JFL9" s="82"/>
      <c r="JFM9" s="82"/>
      <c r="JFN9" s="82"/>
      <c r="JFO9" s="82"/>
      <c r="JFP9" s="82"/>
      <c r="JFQ9" s="82"/>
      <c r="JFR9" s="82"/>
      <c r="JFS9" s="82"/>
      <c r="JFT9" s="82"/>
      <c r="JFU9" s="82"/>
      <c r="JFV9" s="82"/>
      <c r="JFW9" s="82"/>
      <c r="JFX9" s="82"/>
      <c r="JFY9" s="82"/>
      <c r="JFZ9" s="82"/>
      <c r="JGA9" s="82"/>
      <c r="JGB9" s="82"/>
      <c r="JGC9" s="82"/>
      <c r="JGD9" s="82"/>
      <c r="JGE9" s="82"/>
      <c r="JGF9" s="82"/>
      <c r="JGG9" s="82"/>
      <c r="JGH9" s="82"/>
      <c r="JGI9" s="82"/>
      <c r="JGJ9" s="82"/>
      <c r="JGK9" s="82"/>
      <c r="JGL9" s="82"/>
      <c r="JGM9" s="82"/>
      <c r="JGN9" s="82"/>
      <c r="JGO9" s="82"/>
      <c r="JGP9" s="82"/>
      <c r="JGQ9" s="82"/>
      <c r="JGR9" s="82"/>
      <c r="JGS9" s="82"/>
      <c r="JGT9" s="82"/>
      <c r="JGU9" s="82"/>
      <c r="JGV9" s="82"/>
      <c r="JGW9" s="82"/>
      <c r="JGX9" s="82"/>
      <c r="JGY9" s="82"/>
      <c r="JGZ9" s="82"/>
      <c r="JHA9" s="82"/>
      <c r="JHB9" s="82"/>
      <c r="JHC9" s="82"/>
      <c r="JHD9" s="82"/>
      <c r="JHE9" s="82"/>
      <c r="JHF9" s="82"/>
      <c r="JHG9" s="82"/>
      <c r="JHH9" s="82"/>
      <c r="JHI9" s="82"/>
      <c r="JHJ9" s="82"/>
      <c r="JHK9" s="82"/>
      <c r="JHL9" s="82"/>
      <c r="JHM9" s="82"/>
      <c r="JHN9" s="82"/>
      <c r="JHO9" s="82"/>
      <c r="JHP9" s="82"/>
      <c r="JHQ9" s="82"/>
      <c r="JHR9" s="82"/>
      <c r="JHS9" s="82"/>
      <c r="JHT9" s="82"/>
      <c r="JHU9" s="82"/>
      <c r="JHV9" s="82"/>
      <c r="JHW9" s="82"/>
      <c r="JHX9" s="82"/>
      <c r="JHY9" s="82"/>
      <c r="JHZ9" s="82"/>
      <c r="JIA9" s="82"/>
      <c r="JIB9" s="82"/>
      <c r="JIC9" s="82"/>
      <c r="JID9" s="82"/>
      <c r="JIE9" s="82"/>
      <c r="JIF9" s="82"/>
      <c r="JIG9" s="82"/>
      <c r="JIH9" s="82"/>
      <c r="JII9" s="82"/>
      <c r="JIJ9" s="82"/>
      <c r="JIK9" s="82"/>
      <c r="JIL9" s="82"/>
      <c r="JIM9" s="82"/>
      <c r="JIN9" s="82"/>
      <c r="JIO9" s="82"/>
      <c r="JIP9" s="82"/>
      <c r="JIQ9" s="82"/>
      <c r="JIR9" s="82"/>
      <c r="JIS9" s="82"/>
      <c r="JIT9" s="82"/>
      <c r="JIU9" s="82"/>
      <c r="JIV9" s="82"/>
      <c r="JIW9" s="82"/>
      <c r="JIX9" s="82"/>
      <c r="JIY9" s="82"/>
      <c r="JIZ9" s="82"/>
      <c r="JJA9" s="82"/>
      <c r="JJB9" s="82"/>
      <c r="JJC9" s="82"/>
      <c r="JJD9" s="82"/>
      <c r="JJE9" s="82"/>
      <c r="JJF9" s="82"/>
      <c r="JJG9" s="82"/>
      <c r="JJH9" s="82"/>
      <c r="JJI9" s="82"/>
      <c r="JJJ9" s="82"/>
      <c r="JJK9" s="82"/>
      <c r="JJL9" s="82"/>
      <c r="JJM9" s="82"/>
      <c r="JJN9" s="82"/>
      <c r="JJO9" s="82"/>
      <c r="JJP9" s="82"/>
      <c r="JJQ9" s="82"/>
      <c r="JJR9" s="82"/>
      <c r="JJS9" s="82"/>
      <c r="JJT9" s="82"/>
      <c r="JJU9" s="82"/>
      <c r="JJV9" s="82"/>
      <c r="JJW9" s="82"/>
      <c r="JJX9" s="82"/>
      <c r="JJY9" s="82"/>
      <c r="JJZ9" s="82"/>
      <c r="JKA9" s="82"/>
      <c r="JKB9" s="82"/>
      <c r="JKC9" s="82"/>
      <c r="JKD9" s="82"/>
      <c r="JKE9" s="82"/>
      <c r="JKF9" s="82"/>
      <c r="JKG9" s="82"/>
      <c r="JKH9" s="82"/>
      <c r="JKI9" s="82"/>
      <c r="JKJ9" s="82"/>
      <c r="JKK9" s="82"/>
      <c r="JKL9" s="82"/>
      <c r="JKM9" s="82"/>
      <c r="JKN9" s="82"/>
      <c r="JKO9" s="82"/>
      <c r="JKP9" s="82"/>
      <c r="JKQ9" s="82"/>
      <c r="JKR9" s="82"/>
      <c r="JKS9" s="82"/>
      <c r="JKT9" s="82"/>
      <c r="JKU9" s="82"/>
      <c r="JKV9" s="82"/>
      <c r="JKW9" s="82"/>
      <c r="JKX9" s="82"/>
      <c r="JKY9" s="82"/>
      <c r="JKZ9" s="82"/>
      <c r="JLA9" s="82"/>
      <c r="JLB9" s="82"/>
      <c r="JLC9" s="82"/>
      <c r="JLD9" s="82"/>
      <c r="JLE9" s="82"/>
      <c r="JLF9" s="82"/>
      <c r="JLG9" s="82"/>
      <c r="JLH9" s="82"/>
      <c r="JLI9" s="82"/>
      <c r="JLJ9" s="82"/>
      <c r="JLK9" s="82"/>
      <c r="JLL9" s="82"/>
      <c r="JLM9" s="82"/>
      <c r="JLN9" s="82"/>
      <c r="JLO9" s="82"/>
      <c r="JLP9" s="82"/>
      <c r="JLQ9" s="82"/>
      <c r="JLR9" s="82"/>
      <c r="JLS9" s="82"/>
      <c r="JLT9" s="82"/>
      <c r="JLU9" s="82"/>
      <c r="JLV9" s="82"/>
      <c r="JLW9" s="82"/>
      <c r="JLX9" s="82"/>
      <c r="JLY9" s="82"/>
      <c r="JLZ9" s="82"/>
      <c r="JMA9" s="82"/>
      <c r="JMB9" s="82"/>
      <c r="JMC9" s="82"/>
      <c r="JMD9" s="82"/>
      <c r="JME9" s="82"/>
      <c r="JMF9" s="82"/>
      <c r="JMG9" s="82"/>
      <c r="JMH9" s="82"/>
      <c r="JMI9" s="82"/>
      <c r="JMJ9" s="82"/>
      <c r="JMK9" s="82"/>
      <c r="JML9" s="82"/>
      <c r="JMM9" s="82"/>
      <c r="JMN9" s="82"/>
      <c r="JMO9" s="82"/>
      <c r="JMP9" s="82"/>
      <c r="JMQ9" s="82"/>
      <c r="JMR9" s="82"/>
      <c r="JMS9" s="82"/>
      <c r="JMT9" s="82"/>
      <c r="JMU9" s="82"/>
      <c r="JMV9" s="82"/>
      <c r="JMW9" s="82"/>
      <c r="JMX9" s="82"/>
      <c r="JMY9" s="82"/>
      <c r="JMZ9" s="82"/>
      <c r="JNA9" s="82"/>
      <c r="JNB9" s="82"/>
      <c r="JNC9" s="82"/>
      <c r="JND9" s="82"/>
      <c r="JNE9" s="82"/>
      <c r="JNF9" s="82"/>
      <c r="JNG9" s="82"/>
      <c r="JNH9" s="82"/>
      <c r="JNI9" s="82"/>
      <c r="JNJ9" s="82"/>
      <c r="JNK9" s="82"/>
      <c r="JNL9" s="82"/>
      <c r="JNM9" s="82"/>
      <c r="JNN9" s="82"/>
      <c r="JNO9" s="82"/>
      <c r="JNP9" s="82"/>
      <c r="JNQ9" s="82"/>
      <c r="JNR9" s="82"/>
      <c r="JNS9" s="82"/>
      <c r="JNT9" s="82"/>
      <c r="JNU9" s="82"/>
      <c r="JNV9" s="82"/>
      <c r="JNW9" s="82"/>
      <c r="JNX9" s="82"/>
      <c r="JNY9" s="82"/>
      <c r="JNZ9" s="82"/>
      <c r="JOA9" s="82"/>
      <c r="JOB9" s="82"/>
      <c r="JOC9" s="82"/>
      <c r="JOD9" s="82"/>
      <c r="JOE9" s="82"/>
      <c r="JOF9" s="82"/>
      <c r="JOG9" s="82"/>
      <c r="JOH9" s="82"/>
      <c r="JOI9" s="82"/>
      <c r="JOJ9" s="82"/>
      <c r="JOK9" s="82"/>
      <c r="JOL9" s="82"/>
      <c r="JOM9" s="82"/>
      <c r="JON9" s="82"/>
      <c r="JOO9" s="82"/>
      <c r="JOP9" s="82"/>
      <c r="JOQ9" s="82"/>
      <c r="JOR9" s="82"/>
      <c r="JOS9" s="82"/>
      <c r="JOT9" s="82"/>
      <c r="JOU9" s="82"/>
      <c r="JOV9" s="82"/>
      <c r="JOW9" s="82"/>
      <c r="JOX9" s="82"/>
      <c r="JOY9" s="82"/>
      <c r="JOZ9" s="82"/>
      <c r="JPA9" s="82"/>
      <c r="JPB9" s="82"/>
      <c r="JPC9" s="82"/>
      <c r="JPD9" s="82"/>
      <c r="JPE9" s="82"/>
      <c r="JPF9" s="82"/>
      <c r="JPG9" s="82"/>
      <c r="JPH9" s="82"/>
      <c r="JPI9" s="82"/>
      <c r="JPJ9" s="82"/>
      <c r="JPK9" s="82"/>
      <c r="JPL9" s="82"/>
      <c r="JPM9" s="82"/>
      <c r="JPN9" s="82"/>
      <c r="JPO9" s="82"/>
      <c r="JPP9" s="82"/>
      <c r="JPQ9" s="82"/>
      <c r="JPR9" s="82"/>
      <c r="JPS9" s="82"/>
      <c r="JPT9" s="82"/>
      <c r="JPU9" s="82"/>
      <c r="JPV9" s="82"/>
      <c r="JPW9" s="82"/>
      <c r="JPX9" s="82"/>
      <c r="JPY9" s="82"/>
      <c r="JPZ9" s="82"/>
      <c r="JQA9" s="82"/>
      <c r="JQB9" s="82"/>
      <c r="JQC9" s="82"/>
      <c r="JQD9" s="82"/>
      <c r="JQE9" s="82"/>
      <c r="JQF9" s="82"/>
      <c r="JQG9" s="82"/>
      <c r="JQH9" s="82"/>
      <c r="JQI9" s="82"/>
      <c r="JQJ9" s="82"/>
      <c r="JQK9" s="82"/>
      <c r="JQL9" s="82"/>
      <c r="JQM9" s="82"/>
      <c r="JQN9" s="82"/>
      <c r="JQO9" s="82"/>
      <c r="JQP9" s="82"/>
      <c r="JQQ9" s="82"/>
      <c r="JQR9" s="82"/>
      <c r="JQS9" s="82"/>
      <c r="JQT9" s="82"/>
      <c r="JQU9" s="82"/>
      <c r="JQV9" s="82"/>
      <c r="JQW9" s="82"/>
      <c r="JQX9" s="82"/>
      <c r="JQY9" s="82"/>
      <c r="JQZ9" s="82"/>
      <c r="JRA9" s="82"/>
      <c r="JRB9" s="82"/>
      <c r="JRC9" s="82"/>
      <c r="JRD9" s="82"/>
      <c r="JRE9" s="82"/>
      <c r="JRF9" s="82"/>
      <c r="JRG9" s="82"/>
      <c r="JRH9" s="82"/>
      <c r="JRI9" s="82"/>
      <c r="JRJ9" s="82"/>
      <c r="JRK9" s="82"/>
      <c r="JRL9" s="82"/>
      <c r="JRM9" s="82"/>
      <c r="JRN9" s="82"/>
      <c r="JRO9" s="82"/>
      <c r="JRP9" s="82"/>
      <c r="JRQ9" s="82"/>
      <c r="JRR9" s="82"/>
      <c r="JRS9" s="82"/>
      <c r="JRT9" s="82"/>
      <c r="JRU9" s="82"/>
      <c r="JRV9" s="82"/>
      <c r="JRW9" s="82"/>
      <c r="JRX9" s="82"/>
      <c r="JRY9" s="82"/>
      <c r="JRZ9" s="82"/>
      <c r="JSA9" s="82"/>
      <c r="JSB9" s="82"/>
      <c r="JSC9" s="82"/>
      <c r="JSD9" s="82"/>
      <c r="JSE9" s="82"/>
      <c r="JSF9" s="82"/>
      <c r="JSG9" s="82"/>
      <c r="JSH9" s="82"/>
      <c r="JSI9" s="82"/>
      <c r="JSJ9" s="82"/>
      <c r="JSK9" s="82"/>
      <c r="JSL9" s="82"/>
      <c r="JSM9" s="82"/>
      <c r="JSN9" s="82"/>
      <c r="JSO9" s="82"/>
      <c r="JSP9" s="82"/>
      <c r="JSQ9" s="82"/>
      <c r="JSR9" s="82"/>
      <c r="JSS9" s="82"/>
      <c r="JST9" s="82"/>
      <c r="JSU9" s="82"/>
      <c r="JSV9" s="82"/>
      <c r="JSW9" s="82"/>
      <c r="JSX9" s="82"/>
      <c r="JSY9" s="82"/>
      <c r="JSZ9" s="82"/>
      <c r="JTA9" s="82"/>
      <c r="JTB9" s="82"/>
      <c r="JTC9" s="82"/>
      <c r="JTD9" s="82"/>
      <c r="JTE9" s="82"/>
      <c r="JTF9" s="82"/>
      <c r="JTG9" s="82"/>
      <c r="JTH9" s="82"/>
      <c r="JTI9" s="82"/>
      <c r="JTJ9" s="82"/>
      <c r="JTK9" s="82"/>
      <c r="JTL9" s="82"/>
      <c r="JTM9" s="82"/>
      <c r="JTN9" s="82"/>
      <c r="JTO9" s="82"/>
      <c r="JTP9" s="82"/>
      <c r="JTQ9" s="82"/>
      <c r="JTR9" s="82"/>
      <c r="JTS9" s="82"/>
      <c r="JTT9" s="82"/>
      <c r="JTU9" s="82"/>
      <c r="JTV9" s="82"/>
      <c r="JTW9" s="82"/>
      <c r="JTX9" s="82"/>
      <c r="JTY9" s="82"/>
      <c r="JTZ9" s="82"/>
      <c r="JUA9" s="82"/>
      <c r="JUB9" s="82"/>
      <c r="JUC9" s="82"/>
      <c r="JUD9" s="82"/>
      <c r="JUE9" s="82"/>
      <c r="JUF9" s="82"/>
      <c r="JUG9" s="82"/>
      <c r="JUH9" s="82"/>
      <c r="JUI9" s="82"/>
      <c r="JUJ9" s="82"/>
      <c r="JUK9" s="82"/>
      <c r="JUL9" s="82"/>
      <c r="JUM9" s="82"/>
      <c r="JUN9" s="82"/>
      <c r="JUO9" s="82"/>
      <c r="JUP9" s="82"/>
      <c r="JUQ9" s="82"/>
      <c r="JUR9" s="82"/>
      <c r="JUS9" s="82"/>
      <c r="JUT9" s="82"/>
      <c r="JUU9" s="82"/>
      <c r="JUV9" s="82"/>
      <c r="JUW9" s="82"/>
      <c r="JUX9" s="82"/>
      <c r="JUY9" s="82"/>
      <c r="JUZ9" s="82"/>
      <c r="JVA9" s="82"/>
      <c r="JVB9" s="82"/>
      <c r="JVC9" s="82"/>
      <c r="JVD9" s="82"/>
      <c r="JVE9" s="82"/>
      <c r="JVF9" s="82"/>
      <c r="JVG9" s="82"/>
      <c r="JVH9" s="82"/>
      <c r="JVI9" s="82"/>
      <c r="JVJ9" s="82"/>
      <c r="JVK9" s="82"/>
      <c r="JVL9" s="82"/>
      <c r="JVM9" s="82"/>
      <c r="JVN9" s="82"/>
      <c r="JVO9" s="82"/>
      <c r="JVP9" s="82"/>
      <c r="JVQ9" s="82"/>
      <c r="JVR9" s="82"/>
      <c r="JVS9" s="82"/>
      <c r="JVT9" s="82"/>
      <c r="JVU9" s="82"/>
      <c r="JVV9" s="82"/>
      <c r="JVW9" s="82"/>
      <c r="JVX9" s="82"/>
      <c r="JVY9" s="82"/>
      <c r="JVZ9" s="82"/>
      <c r="JWA9" s="82"/>
      <c r="JWB9" s="82"/>
      <c r="JWC9" s="82"/>
      <c r="JWD9" s="82"/>
      <c r="JWE9" s="82"/>
      <c r="JWF9" s="82"/>
      <c r="JWG9" s="82"/>
      <c r="JWH9" s="82"/>
      <c r="JWI9" s="82"/>
      <c r="JWJ9" s="82"/>
      <c r="JWK9" s="82"/>
      <c r="JWL9" s="82"/>
      <c r="JWM9" s="82"/>
      <c r="JWN9" s="82"/>
      <c r="JWO9" s="82"/>
      <c r="JWP9" s="82"/>
      <c r="JWQ9" s="82"/>
      <c r="JWR9" s="82"/>
      <c r="JWS9" s="82"/>
      <c r="JWT9" s="82"/>
      <c r="JWU9" s="82"/>
      <c r="JWV9" s="82"/>
      <c r="JWW9" s="82"/>
      <c r="JWX9" s="82"/>
      <c r="JWY9" s="82"/>
      <c r="JWZ9" s="82"/>
      <c r="JXA9" s="82"/>
      <c r="JXB9" s="82"/>
      <c r="JXC9" s="82"/>
      <c r="JXD9" s="82"/>
      <c r="JXE9" s="82"/>
      <c r="JXF9" s="82"/>
      <c r="JXG9" s="82"/>
      <c r="JXH9" s="82"/>
      <c r="JXI9" s="82"/>
      <c r="JXJ9" s="82"/>
      <c r="JXK9" s="82"/>
      <c r="JXL9" s="82"/>
      <c r="JXM9" s="82"/>
      <c r="JXN9" s="82"/>
      <c r="JXO9" s="82"/>
      <c r="JXP9" s="82"/>
      <c r="JXQ9" s="82"/>
      <c r="JXR9" s="82"/>
      <c r="JXS9" s="82"/>
      <c r="JXT9" s="82"/>
      <c r="JXU9" s="82"/>
      <c r="JXV9" s="82"/>
      <c r="JXW9" s="82"/>
      <c r="JXX9" s="82"/>
      <c r="JXY9" s="82"/>
      <c r="JXZ9" s="82"/>
      <c r="JYA9" s="82"/>
      <c r="JYB9" s="82"/>
      <c r="JYC9" s="82"/>
      <c r="JYD9" s="82"/>
      <c r="JYE9" s="82"/>
      <c r="JYF9" s="82"/>
      <c r="JYG9" s="82"/>
      <c r="JYH9" s="82"/>
      <c r="JYI9" s="82"/>
      <c r="JYJ9" s="82"/>
      <c r="JYK9" s="82"/>
      <c r="JYL9" s="82"/>
      <c r="JYM9" s="82"/>
      <c r="JYN9" s="82"/>
      <c r="JYO9" s="82"/>
      <c r="JYP9" s="82"/>
      <c r="JYQ9" s="82"/>
      <c r="JYR9" s="82"/>
      <c r="JYS9" s="82"/>
      <c r="JYT9" s="82"/>
      <c r="JYU9" s="82"/>
      <c r="JYV9" s="82"/>
      <c r="JYW9" s="82"/>
      <c r="JYX9" s="82"/>
      <c r="JYY9" s="82"/>
      <c r="JYZ9" s="82"/>
      <c r="JZA9" s="82"/>
      <c r="JZB9" s="82"/>
      <c r="JZC9" s="82"/>
      <c r="JZD9" s="82"/>
      <c r="JZE9" s="82"/>
      <c r="JZF9" s="82"/>
      <c r="JZG9" s="82"/>
      <c r="JZH9" s="82"/>
      <c r="JZI9" s="82"/>
      <c r="JZJ9" s="82"/>
      <c r="JZK9" s="82"/>
      <c r="JZL9" s="82"/>
      <c r="JZM9" s="82"/>
      <c r="JZN9" s="82"/>
      <c r="JZO9" s="82"/>
      <c r="JZP9" s="82"/>
      <c r="JZQ9" s="82"/>
      <c r="JZR9" s="82"/>
      <c r="JZS9" s="82"/>
      <c r="JZT9" s="82"/>
      <c r="JZU9" s="82"/>
      <c r="JZV9" s="82"/>
      <c r="JZW9" s="82"/>
      <c r="JZX9" s="82"/>
      <c r="JZY9" s="82"/>
      <c r="JZZ9" s="82"/>
      <c r="KAA9" s="82"/>
      <c r="KAB9" s="82"/>
      <c r="KAC9" s="82"/>
      <c r="KAD9" s="82"/>
      <c r="KAE9" s="82"/>
      <c r="KAF9" s="82"/>
      <c r="KAG9" s="82"/>
      <c r="KAH9" s="82"/>
      <c r="KAI9" s="82"/>
      <c r="KAJ9" s="82"/>
      <c r="KAK9" s="82"/>
      <c r="KAL9" s="82"/>
      <c r="KAM9" s="82"/>
      <c r="KAN9" s="82"/>
      <c r="KAO9" s="82"/>
      <c r="KAP9" s="82"/>
      <c r="KAQ9" s="82"/>
      <c r="KAR9" s="82"/>
      <c r="KAS9" s="82"/>
      <c r="KAT9" s="82"/>
      <c r="KAU9" s="82"/>
      <c r="KAV9" s="82"/>
      <c r="KAW9" s="82"/>
      <c r="KAX9" s="82"/>
      <c r="KAY9" s="82"/>
      <c r="KAZ9" s="82"/>
      <c r="KBA9" s="82"/>
      <c r="KBB9" s="82"/>
      <c r="KBC9" s="82"/>
      <c r="KBD9" s="82"/>
      <c r="KBE9" s="82"/>
      <c r="KBF9" s="82"/>
      <c r="KBG9" s="82"/>
      <c r="KBH9" s="82"/>
      <c r="KBI9" s="82"/>
      <c r="KBJ9" s="82"/>
      <c r="KBK9" s="82"/>
      <c r="KBL9" s="82"/>
      <c r="KBM9" s="82"/>
      <c r="KBN9" s="82"/>
      <c r="KBO9" s="82"/>
      <c r="KBP9" s="82"/>
      <c r="KBQ9" s="82"/>
      <c r="KBR9" s="82"/>
      <c r="KBS9" s="82"/>
      <c r="KBT9" s="82"/>
      <c r="KBU9" s="82"/>
      <c r="KBV9" s="82"/>
      <c r="KBW9" s="82"/>
      <c r="KBX9" s="82"/>
      <c r="KBY9" s="82"/>
      <c r="KBZ9" s="82"/>
      <c r="KCA9" s="82"/>
      <c r="KCB9" s="82"/>
      <c r="KCC9" s="82"/>
      <c r="KCD9" s="82"/>
      <c r="KCE9" s="82"/>
      <c r="KCF9" s="82"/>
      <c r="KCG9" s="82"/>
      <c r="KCH9" s="82"/>
      <c r="KCI9" s="82"/>
      <c r="KCJ9" s="82"/>
      <c r="KCK9" s="82"/>
      <c r="KCL9" s="82"/>
      <c r="KCM9" s="82"/>
      <c r="KCN9" s="82"/>
      <c r="KCO9" s="82"/>
      <c r="KCP9" s="82"/>
      <c r="KCQ9" s="82"/>
      <c r="KCR9" s="82"/>
      <c r="KCS9" s="82"/>
      <c r="KCT9" s="82"/>
      <c r="KCU9" s="82"/>
      <c r="KCV9" s="82"/>
      <c r="KCW9" s="82"/>
      <c r="KCX9" s="82"/>
      <c r="KCY9" s="82"/>
      <c r="KCZ9" s="82"/>
      <c r="KDA9" s="82"/>
      <c r="KDB9" s="82"/>
      <c r="KDC9" s="82"/>
      <c r="KDD9" s="82"/>
      <c r="KDE9" s="82"/>
      <c r="KDF9" s="82"/>
      <c r="KDG9" s="82"/>
      <c r="KDH9" s="82"/>
      <c r="KDI9" s="82"/>
      <c r="KDJ9" s="82"/>
      <c r="KDK9" s="82"/>
      <c r="KDL9" s="82"/>
      <c r="KDM9" s="82"/>
      <c r="KDN9" s="82"/>
      <c r="KDO9" s="82"/>
      <c r="KDP9" s="82"/>
      <c r="KDQ9" s="82"/>
      <c r="KDR9" s="82"/>
      <c r="KDS9" s="82"/>
      <c r="KDT9" s="82"/>
      <c r="KDU9" s="82"/>
      <c r="KDV9" s="82"/>
      <c r="KDW9" s="82"/>
      <c r="KDX9" s="82"/>
      <c r="KDY9" s="82"/>
      <c r="KDZ9" s="82"/>
      <c r="KEA9" s="82"/>
      <c r="KEB9" s="82"/>
      <c r="KEC9" s="82"/>
      <c r="KED9" s="82"/>
      <c r="KEE9" s="82"/>
      <c r="KEF9" s="82"/>
      <c r="KEG9" s="82"/>
      <c r="KEH9" s="82"/>
      <c r="KEI9" s="82"/>
      <c r="KEJ9" s="82"/>
      <c r="KEK9" s="82"/>
      <c r="KEL9" s="82"/>
      <c r="KEM9" s="82"/>
      <c r="KEN9" s="82"/>
      <c r="KEO9" s="82"/>
      <c r="KEP9" s="82"/>
      <c r="KEQ9" s="82"/>
      <c r="KER9" s="82"/>
      <c r="KES9" s="82"/>
      <c r="KET9" s="82"/>
      <c r="KEU9" s="82"/>
      <c r="KEV9" s="82"/>
      <c r="KEW9" s="82"/>
      <c r="KEX9" s="82"/>
      <c r="KEY9" s="82"/>
      <c r="KEZ9" s="82"/>
      <c r="KFA9" s="82"/>
      <c r="KFB9" s="82"/>
      <c r="KFC9" s="82"/>
      <c r="KFD9" s="82"/>
      <c r="KFE9" s="82"/>
      <c r="KFF9" s="82"/>
      <c r="KFG9" s="82"/>
      <c r="KFH9" s="82"/>
      <c r="KFI9" s="82"/>
      <c r="KFJ9" s="82"/>
      <c r="KFK9" s="82"/>
      <c r="KFL9" s="82"/>
      <c r="KFM9" s="82"/>
      <c r="KFN9" s="82"/>
      <c r="KFO9" s="82"/>
      <c r="KFP9" s="82"/>
      <c r="KFQ9" s="82"/>
      <c r="KFR9" s="82"/>
      <c r="KFS9" s="82"/>
      <c r="KFT9" s="82"/>
      <c r="KFU9" s="82"/>
      <c r="KFV9" s="82"/>
      <c r="KFW9" s="82"/>
      <c r="KFX9" s="82"/>
      <c r="KFY9" s="82"/>
      <c r="KFZ9" s="82"/>
      <c r="KGA9" s="82"/>
      <c r="KGB9" s="82"/>
      <c r="KGC9" s="82"/>
      <c r="KGD9" s="82"/>
      <c r="KGE9" s="82"/>
      <c r="KGF9" s="82"/>
      <c r="KGG9" s="82"/>
      <c r="KGH9" s="82"/>
      <c r="KGI9" s="82"/>
      <c r="KGJ9" s="82"/>
      <c r="KGK9" s="82"/>
      <c r="KGL9" s="82"/>
      <c r="KGM9" s="82"/>
      <c r="KGN9" s="82"/>
      <c r="KGO9" s="82"/>
      <c r="KGP9" s="82"/>
      <c r="KGQ9" s="82"/>
      <c r="KGR9" s="82"/>
      <c r="KGS9" s="82"/>
      <c r="KGT9" s="82"/>
      <c r="KGU9" s="82"/>
      <c r="KGV9" s="82"/>
      <c r="KGW9" s="82"/>
      <c r="KGX9" s="82"/>
      <c r="KGY9" s="82"/>
      <c r="KGZ9" s="82"/>
      <c r="KHA9" s="82"/>
      <c r="KHB9" s="82"/>
      <c r="KHC9" s="82"/>
      <c r="KHD9" s="82"/>
      <c r="KHE9" s="82"/>
      <c r="KHF9" s="82"/>
      <c r="KHG9" s="82"/>
      <c r="KHH9" s="82"/>
      <c r="KHI9" s="82"/>
      <c r="KHJ9" s="82"/>
      <c r="KHK9" s="82"/>
      <c r="KHL9" s="82"/>
      <c r="KHM9" s="82"/>
      <c r="KHN9" s="82"/>
      <c r="KHO9" s="82"/>
      <c r="KHP9" s="82"/>
      <c r="KHQ9" s="82"/>
      <c r="KHR9" s="82"/>
      <c r="KHS9" s="82"/>
      <c r="KHT9" s="82"/>
      <c r="KHU9" s="82"/>
      <c r="KHV9" s="82"/>
      <c r="KHW9" s="82"/>
      <c r="KHX9" s="82"/>
      <c r="KHY9" s="82"/>
      <c r="KHZ9" s="82"/>
      <c r="KIA9" s="82"/>
      <c r="KIB9" s="82"/>
      <c r="KIC9" s="82"/>
      <c r="KID9" s="82"/>
      <c r="KIE9" s="82"/>
      <c r="KIF9" s="82"/>
      <c r="KIG9" s="82"/>
      <c r="KIH9" s="82"/>
      <c r="KII9" s="82"/>
      <c r="KIJ9" s="82"/>
      <c r="KIK9" s="82"/>
      <c r="KIL9" s="82"/>
      <c r="KIM9" s="82"/>
      <c r="KIN9" s="82"/>
      <c r="KIO9" s="82"/>
      <c r="KIP9" s="82"/>
      <c r="KIQ9" s="82"/>
      <c r="KIR9" s="82"/>
      <c r="KIS9" s="82"/>
      <c r="KIT9" s="82"/>
      <c r="KIU9" s="82"/>
      <c r="KIV9" s="82"/>
      <c r="KIW9" s="82"/>
      <c r="KIX9" s="82"/>
      <c r="KIY9" s="82"/>
      <c r="KIZ9" s="82"/>
      <c r="KJA9" s="82"/>
      <c r="KJB9" s="82"/>
      <c r="KJC9" s="82"/>
      <c r="KJD9" s="82"/>
      <c r="KJE9" s="82"/>
      <c r="KJF9" s="82"/>
      <c r="KJG9" s="82"/>
      <c r="KJH9" s="82"/>
      <c r="KJI9" s="82"/>
      <c r="KJJ9" s="82"/>
      <c r="KJK9" s="82"/>
      <c r="KJL9" s="82"/>
      <c r="KJM9" s="82"/>
      <c r="KJN9" s="82"/>
      <c r="KJO9" s="82"/>
      <c r="KJP9" s="82"/>
      <c r="KJQ9" s="82"/>
      <c r="KJR9" s="82"/>
      <c r="KJS9" s="82"/>
      <c r="KJT9" s="82"/>
      <c r="KJU9" s="82"/>
      <c r="KJV9" s="82"/>
      <c r="KJW9" s="82"/>
      <c r="KJX9" s="82"/>
      <c r="KJY9" s="82"/>
      <c r="KJZ9" s="82"/>
      <c r="KKA9" s="82"/>
      <c r="KKB9" s="82"/>
      <c r="KKC9" s="82"/>
      <c r="KKD9" s="82"/>
      <c r="KKE9" s="82"/>
      <c r="KKF9" s="82"/>
      <c r="KKG9" s="82"/>
      <c r="KKH9" s="82"/>
      <c r="KKI9" s="82"/>
      <c r="KKJ9" s="82"/>
      <c r="KKK9" s="82"/>
      <c r="KKL9" s="82"/>
      <c r="KKM9" s="82"/>
      <c r="KKN9" s="82"/>
      <c r="KKO9" s="82"/>
      <c r="KKP9" s="82"/>
      <c r="KKQ9" s="82"/>
      <c r="KKR9" s="82"/>
      <c r="KKS9" s="82"/>
      <c r="KKT9" s="82"/>
      <c r="KKU9" s="82"/>
      <c r="KKV9" s="82"/>
      <c r="KKW9" s="82"/>
      <c r="KKX9" s="82"/>
      <c r="KKY9" s="82"/>
      <c r="KKZ9" s="82"/>
      <c r="KLA9" s="82"/>
      <c r="KLB9" s="82"/>
      <c r="KLC9" s="82"/>
      <c r="KLD9" s="82"/>
      <c r="KLE9" s="82"/>
      <c r="KLF9" s="82"/>
      <c r="KLG9" s="82"/>
      <c r="KLH9" s="82"/>
      <c r="KLI9" s="82"/>
      <c r="KLJ9" s="82"/>
      <c r="KLK9" s="82"/>
      <c r="KLL9" s="82"/>
      <c r="KLM9" s="82"/>
      <c r="KLN9" s="82"/>
      <c r="KLO9" s="82"/>
      <c r="KLP9" s="82"/>
      <c r="KLQ9" s="82"/>
      <c r="KLR9" s="82"/>
      <c r="KLS9" s="82"/>
      <c r="KLT9" s="82"/>
      <c r="KLU9" s="82"/>
      <c r="KLV9" s="82"/>
      <c r="KLW9" s="82"/>
      <c r="KLX9" s="82"/>
      <c r="KLY9" s="82"/>
      <c r="KLZ9" s="82"/>
      <c r="KMA9" s="82"/>
      <c r="KMB9" s="82"/>
      <c r="KMC9" s="82"/>
      <c r="KMD9" s="82"/>
      <c r="KME9" s="82"/>
      <c r="KMF9" s="82"/>
      <c r="KMG9" s="82"/>
      <c r="KMH9" s="82"/>
      <c r="KMI9" s="82"/>
      <c r="KMJ9" s="82"/>
      <c r="KMK9" s="82"/>
      <c r="KML9" s="82"/>
      <c r="KMM9" s="82"/>
      <c r="KMN9" s="82"/>
      <c r="KMO9" s="82"/>
      <c r="KMP9" s="82"/>
      <c r="KMQ9" s="82"/>
      <c r="KMR9" s="82"/>
      <c r="KMS9" s="82"/>
      <c r="KMT9" s="82"/>
      <c r="KMU9" s="82"/>
      <c r="KMV9" s="82"/>
      <c r="KMW9" s="82"/>
      <c r="KMX9" s="82"/>
      <c r="KMY9" s="82"/>
      <c r="KMZ9" s="82"/>
      <c r="KNA9" s="82"/>
      <c r="KNB9" s="82"/>
      <c r="KNC9" s="82"/>
      <c r="KND9" s="82"/>
      <c r="KNE9" s="82"/>
      <c r="KNF9" s="82"/>
      <c r="KNG9" s="82"/>
      <c r="KNH9" s="82"/>
      <c r="KNI9" s="82"/>
      <c r="KNJ9" s="82"/>
      <c r="KNK9" s="82"/>
      <c r="KNL9" s="82"/>
      <c r="KNM9" s="82"/>
      <c r="KNN9" s="82"/>
      <c r="KNO9" s="82"/>
      <c r="KNP9" s="82"/>
      <c r="KNQ9" s="82"/>
      <c r="KNR9" s="82"/>
      <c r="KNS9" s="82"/>
      <c r="KNT9" s="82"/>
      <c r="KNU9" s="82"/>
      <c r="KNV9" s="82"/>
      <c r="KNW9" s="82"/>
      <c r="KNX9" s="82"/>
      <c r="KNY9" s="82"/>
      <c r="KNZ9" s="82"/>
      <c r="KOA9" s="82"/>
      <c r="KOB9" s="82"/>
      <c r="KOC9" s="82"/>
      <c r="KOD9" s="82"/>
      <c r="KOE9" s="82"/>
      <c r="KOF9" s="82"/>
      <c r="KOG9" s="82"/>
      <c r="KOH9" s="82"/>
      <c r="KOI9" s="82"/>
      <c r="KOJ9" s="82"/>
      <c r="KOK9" s="82"/>
      <c r="KOL9" s="82"/>
      <c r="KOM9" s="82"/>
      <c r="KON9" s="82"/>
      <c r="KOO9" s="82"/>
      <c r="KOP9" s="82"/>
      <c r="KOQ9" s="82"/>
      <c r="KOR9" s="82"/>
      <c r="KOS9" s="82"/>
      <c r="KOT9" s="82"/>
      <c r="KOU9" s="82"/>
      <c r="KOV9" s="82"/>
      <c r="KOW9" s="82"/>
      <c r="KOX9" s="82"/>
      <c r="KOY9" s="82"/>
      <c r="KOZ9" s="82"/>
      <c r="KPA9" s="82"/>
      <c r="KPB9" s="82"/>
      <c r="KPC9" s="82"/>
      <c r="KPD9" s="82"/>
      <c r="KPE9" s="82"/>
      <c r="KPF9" s="82"/>
      <c r="KPG9" s="82"/>
      <c r="KPH9" s="82"/>
      <c r="KPI9" s="82"/>
      <c r="KPJ9" s="82"/>
      <c r="KPK9" s="82"/>
      <c r="KPL9" s="82"/>
      <c r="KPM9" s="82"/>
      <c r="KPN9" s="82"/>
      <c r="KPO9" s="82"/>
      <c r="KPP9" s="82"/>
      <c r="KPQ9" s="82"/>
      <c r="KPR9" s="82"/>
      <c r="KPS9" s="82"/>
      <c r="KPT9" s="82"/>
      <c r="KPU9" s="82"/>
      <c r="KPV9" s="82"/>
      <c r="KPW9" s="82"/>
      <c r="KPX9" s="82"/>
      <c r="KPY9" s="82"/>
      <c r="KPZ9" s="82"/>
      <c r="KQA9" s="82"/>
      <c r="KQB9" s="82"/>
      <c r="KQC9" s="82"/>
      <c r="KQD9" s="82"/>
      <c r="KQE9" s="82"/>
      <c r="KQF9" s="82"/>
      <c r="KQG9" s="82"/>
      <c r="KQH9" s="82"/>
      <c r="KQI9" s="82"/>
      <c r="KQJ9" s="82"/>
      <c r="KQK9" s="82"/>
      <c r="KQL9" s="82"/>
      <c r="KQM9" s="82"/>
      <c r="KQN9" s="82"/>
      <c r="KQO9" s="82"/>
      <c r="KQP9" s="82"/>
      <c r="KQQ9" s="82"/>
      <c r="KQR9" s="82"/>
      <c r="KQS9" s="82"/>
      <c r="KQT9" s="82"/>
      <c r="KQU9" s="82"/>
      <c r="KQV9" s="82"/>
      <c r="KQW9" s="82"/>
      <c r="KQX9" s="82"/>
      <c r="KQY9" s="82"/>
      <c r="KQZ9" s="82"/>
      <c r="KRA9" s="82"/>
      <c r="KRB9" s="82"/>
      <c r="KRC9" s="82"/>
      <c r="KRD9" s="82"/>
      <c r="KRE9" s="82"/>
      <c r="KRF9" s="82"/>
      <c r="KRG9" s="82"/>
      <c r="KRH9" s="82"/>
      <c r="KRI9" s="82"/>
      <c r="KRJ9" s="82"/>
      <c r="KRK9" s="82"/>
      <c r="KRL9" s="82"/>
      <c r="KRM9" s="82"/>
      <c r="KRN9" s="82"/>
      <c r="KRO9" s="82"/>
      <c r="KRP9" s="82"/>
      <c r="KRQ9" s="82"/>
      <c r="KRR9" s="82"/>
      <c r="KRS9" s="82"/>
      <c r="KRT9" s="82"/>
      <c r="KRU9" s="82"/>
      <c r="KRV9" s="82"/>
      <c r="KRW9" s="82"/>
      <c r="KRX9" s="82"/>
      <c r="KRY9" s="82"/>
      <c r="KRZ9" s="82"/>
      <c r="KSA9" s="82"/>
      <c r="KSB9" s="82"/>
      <c r="KSC9" s="82"/>
      <c r="KSD9" s="82"/>
      <c r="KSE9" s="82"/>
      <c r="KSF9" s="82"/>
      <c r="KSG9" s="82"/>
      <c r="KSH9" s="82"/>
      <c r="KSI9" s="82"/>
      <c r="KSJ9" s="82"/>
      <c r="KSK9" s="82"/>
      <c r="KSL9" s="82"/>
      <c r="KSM9" s="82"/>
      <c r="KSN9" s="82"/>
      <c r="KSO9" s="82"/>
      <c r="KSP9" s="82"/>
      <c r="KSQ9" s="82"/>
      <c r="KSR9" s="82"/>
      <c r="KSS9" s="82"/>
      <c r="KST9" s="82"/>
      <c r="KSU9" s="82"/>
      <c r="KSV9" s="82"/>
      <c r="KSW9" s="82"/>
      <c r="KSX9" s="82"/>
      <c r="KSY9" s="82"/>
      <c r="KSZ9" s="82"/>
      <c r="KTA9" s="82"/>
      <c r="KTB9" s="82"/>
      <c r="KTC9" s="82"/>
      <c r="KTD9" s="82"/>
      <c r="KTE9" s="82"/>
      <c r="KTF9" s="82"/>
      <c r="KTG9" s="82"/>
      <c r="KTH9" s="82"/>
      <c r="KTI9" s="82"/>
      <c r="KTJ9" s="82"/>
      <c r="KTK9" s="82"/>
      <c r="KTL9" s="82"/>
      <c r="KTM9" s="82"/>
      <c r="KTN9" s="82"/>
      <c r="KTO9" s="82"/>
      <c r="KTP9" s="82"/>
      <c r="KTQ9" s="82"/>
      <c r="KTR9" s="82"/>
      <c r="KTS9" s="82"/>
      <c r="KTT9" s="82"/>
      <c r="KTU9" s="82"/>
      <c r="KTV9" s="82"/>
      <c r="KTW9" s="82"/>
      <c r="KTX9" s="82"/>
      <c r="KTY9" s="82"/>
      <c r="KTZ9" s="82"/>
      <c r="KUA9" s="82"/>
      <c r="KUB9" s="82"/>
      <c r="KUC9" s="82"/>
      <c r="KUD9" s="82"/>
      <c r="KUE9" s="82"/>
      <c r="KUF9" s="82"/>
      <c r="KUG9" s="82"/>
      <c r="KUH9" s="82"/>
      <c r="KUI9" s="82"/>
      <c r="KUJ9" s="82"/>
      <c r="KUK9" s="82"/>
      <c r="KUL9" s="82"/>
      <c r="KUM9" s="82"/>
      <c r="KUN9" s="82"/>
      <c r="KUO9" s="82"/>
      <c r="KUP9" s="82"/>
      <c r="KUQ9" s="82"/>
      <c r="KUR9" s="82"/>
      <c r="KUS9" s="82"/>
      <c r="KUT9" s="82"/>
      <c r="KUU9" s="82"/>
      <c r="KUV9" s="82"/>
      <c r="KUW9" s="82"/>
      <c r="KUX9" s="82"/>
      <c r="KUY9" s="82"/>
      <c r="KUZ9" s="82"/>
      <c r="KVA9" s="82"/>
      <c r="KVB9" s="82"/>
      <c r="KVC9" s="82"/>
      <c r="KVD9" s="82"/>
      <c r="KVE9" s="82"/>
      <c r="KVF9" s="82"/>
      <c r="KVG9" s="82"/>
      <c r="KVH9" s="82"/>
      <c r="KVI9" s="82"/>
      <c r="KVJ9" s="82"/>
      <c r="KVK9" s="82"/>
      <c r="KVL9" s="82"/>
      <c r="KVM9" s="82"/>
      <c r="KVN9" s="82"/>
      <c r="KVO9" s="82"/>
      <c r="KVP9" s="82"/>
      <c r="KVQ9" s="82"/>
      <c r="KVR9" s="82"/>
      <c r="KVS9" s="82"/>
      <c r="KVT9" s="82"/>
      <c r="KVU9" s="82"/>
      <c r="KVV9" s="82"/>
      <c r="KVW9" s="82"/>
      <c r="KVX9" s="82"/>
      <c r="KVY9" s="82"/>
      <c r="KVZ9" s="82"/>
      <c r="KWA9" s="82"/>
      <c r="KWB9" s="82"/>
      <c r="KWC9" s="82"/>
      <c r="KWD9" s="82"/>
      <c r="KWE9" s="82"/>
      <c r="KWF9" s="82"/>
      <c r="KWG9" s="82"/>
      <c r="KWH9" s="82"/>
      <c r="KWI9" s="82"/>
      <c r="KWJ9" s="82"/>
      <c r="KWK9" s="82"/>
      <c r="KWL9" s="82"/>
      <c r="KWM9" s="82"/>
      <c r="KWN9" s="82"/>
      <c r="KWO9" s="82"/>
      <c r="KWP9" s="82"/>
      <c r="KWQ9" s="82"/>
      <c r="KWR9" s="82"/>
      <c r="KWS9" s="82"/>
      <c r="KWT9" s="82"/>
      <c r="KWU9" s="82"/>
      <c r="KWV9" s="82"/>
      <c r="KWW9" s="82"/>
      <c r="KWX9" s="82"/>
      <c r="KWY9" s="82"/>
      <c r="KWZ9" s="82"/>
      <c r="KXA9" s="82"/>
      <c r="KXB9" s="82"/>
      <c r="KXC9" s="82"/>
      <c r="KXD9" s="82"/>
      <c r="KXE9" s="82"/>
      <c r="KXF9" s="82"/>
      <c r="KXG9" s="82"/>
      <c r="KXH9" s="82"/>
      <c r="KXI9" s="82"/>
      <c r="KXJ9" s="82"/>
      <c r="KXK9" s="82"/>
      <c r="KXL9" s="82"/>
      <c r="KXM9" s="82"/>
      <c r="KXN9" s="82"/>
      <c r="KXO9" s="82"/>
      <c r="KXP9" s="82"/>
      <c r="KXQ9" s="82"/>
      <c r="KXR9" s="82"/>
      <c r="KXS9" s="82"/>
      <c r="KXT9" s="82"/>
      <c r="KXU9" s="82"/>
      <c r="KXV9" s="82"/>
      <c r="KXW9" s="82"/>
      <c r="KXX9" s="82"/>
      <c r="KXY9" s="82"/>
      <c r="KXZ9" s="82"/>
      <c r="KYA9" s="82"/>
      <c r="KYB9" s="82"/>
      <c r="KYC9" s="82"/>
      <c r="KYD9" s="82"/>
      <c r="KYE9" s="82"/>
      <c r="KYF9" s="82"/>
      <c r="KYG9" s="82"/>
      <c r="KYH9" s="82"/>
      <c r="KYI9" s="82"/>
      <c r="KYJ9" s="82"/>
      <c r="KYK9" s="82"/>
      <c r="KYL9" s="82"/>
      <c r="KYM9" s="82"/>
      <c r="KYN9" s="82"/>
      <c r="KYO9" s="82"/>
      <c r="KYP9" s="82"/>
      <c r="KYQ9" s="82"/>
      <c r="KYR9" s="82"/>
      <c r="KYS9" s="82"/>
      <c r="KYT9" s="82"/>
      <c r="KYU9" s="82"/>
      <c r="KYV9" s="82"/>
      <c r="KYW9" s="82"/>
      <c r="KYX9" s="82"/>
      <c r="KYY9" s="82"/>
      <c r="KYZ9" s="82"/>
      <c r="KZA9" s="82"/>
      <c r="KZB9" s="82"/>
      <c r="KZC9" s="82"/>
      <c r="KZD9" s="82"/>
      <c r="KZE9" s="82"/>
      <c r="KZF9" s="82"/>
      <c r="KZG9" s="82"/>
      <c r="KZH9" s="82"/>
      <c r="KZI9" s="82"/>
      <c r="KZJ9" s="82"/>
      <c r="KZK9" s="82"/>
      <c r="KZL9" s="82"/>
      <c r="KZM9" s="82"/>
      <c r="KZN9" s="82"/>
      <c r="KZO9" s="82"/>
      <c r="KZP9" s="82"/>
      <c r="KZQ9" s="82"/>
      <c r="KZR9" s="82"/>
      <c r="KZS9" s="82"/>
      <c r="KZT9" s="82"/>
      <c r="KZU9" s="82"/>
      <c r="KZV9" s="82"/>
      <c r="KZW9" s="82"/>
      <c r="KZX9" s="82"/>
      <c r="KZY9" s="82"/>
      <c r="KZZ9" s="82"/>
      <c r="LAA9" s="82"/>
      <c r="LAB9" s="82"/>
      <c r="LAC9" s="82"/>
      <c r="LAD9" s="82"/>
      <c r="LAE9" s="82"/>
      <c r="LAF9" s="82"/>
      <c r="LAG9" s="82"/>
      <c r="LAH9" s="82"/>
      <c r="LAI9" s="82"/>
      <c r="LAJ9" s="82"/>
      <c r="LAK9" s="82"/>
      <c r="LAL9" s="82"/>
      <c r="LAM9" s="82"/>
      <c r="LAN9" s="82"/>
      <c r="LAO9" s="82"/>
      <c r="LAP9" s="82"/>
      <c r="LAQ9" s="82"/>
      <c r="LAR9" s="82"/>
      <c r="LAS9" s="82"/>
      <c r="LAT9" s="82"/>
      <c r="LAU9" s="82"/>
      <c r="LAV9" s="82"/>
      <c r="LAW9" s="82"/>
      <c r="LAX9" s="82"/>
      <c r="LAY9" s="82"/>
      <c r="LAZ9" s="82"/>
      <c r="LBA9" s="82"/>
      <c r="LBB9" s="82"/>
      <c r="LBC9" s="82"/>
      <c r="LBD9" s="82"/>
      <c r="LBE9" s="82"/>
      <c r="LBF9" s="82"/>
      <c r="LBG9" s="82"/>
      <c r="LBH9" s="82"/>
      <c r="LBI9" s="82"/>
      <c r="LBJ9" s="82"/>
      <c r="LBK9" s="82"/>
      <c r="LBL9" s="82"/>
      <c r="LBM9" s="82"/>
      <c r="LBN9" s="82"/>
      <c r="LBO9" s="82"/>
      <c r="LBP9" s="82"/>
      <c r="LBQ9" s="82"/>
      <c r="LBR9" s="82"/>
      <c r="LBS9" s="82"/>
      <c r="LBT9" s="82"/>
      <c r="LBU9" s="82"/>
      <c r="LBV9" s="82"/>
      <c r="LBW9" s="82"/>
      <c r="LBX9" s="82"/>
      <c r="LBY9" s="82"/>
      <c r="LBZ9" s="82"/>
      <c r="LCA9" s="82"/>
      <c r="LCB9" s="82"/>
      <c r="LCC9" s="82"/>
      <c r="LCD9" s="82"/>
      <c r="LCE9" s="82"/>
      <c r="LCF9" s="82"/>
      <c r="LCG9" s="82"/>
      <c r="LCH9" s="82"/>
      <c r="LCI9" s="82"/>
      <c r="LCJ9" s="82"/>
      <c r="LCK9" s="82"/>
      <c r="LCL9" s="82"/>
      <c r="LCM9" s="82"/>
      <c r="LCN9" s="82"/>
      <c r="LCO9" s="82"/>
      <c r="LCP9" s="82"/>
      <c r="LCQ9" s="82"/>
      <c r="LCR9" s="82"/>
      <c r="LCS9" s="82"/>
      <c r="LCT9" s="82"/>
      <c r="LCU9" s="82"/>
      <c r="LCV9" s="82"/>
      <c r="LCW9" s="82"/>
      <c r="LCX9" s="82"/>
      <c r="LCY9" s="82"/>
      <c r="LCZ9" s="82"/>
      <c r="LDA9" s="82"/>
      <c r="LDB9" s="82"/>
      <c r="LDC9" s="82"/>
      <c r="LDD9" s="82"/>
      <c r="LDE9" s="82"/>
      <c r="LDF9" s="82"/>
      <c r="LDG9" s="82"/>
      <c r="LDH9" s="82"/>
      <c r="LDI9" s="82"/>
      <c r="LDJ9" s="82"/>
      <c r="LDK9" s="82"/>
      <c r="LDL9" s="82"/>
      <c r="LDM9" s="82"/>
      <c r="LDN9" s="82"/>
      <c r="LDO9" s="82"/>
      <c r="LDP9" s="82"/>
      <c r="LDQ9" s="82"/>
      <c r="LDR9" s="82"/>
      <c r="LDS9" s="82"/>
      <c r="LDT9" s="82"/>
      <c r="LDU9" s="82"/>
      <c r="LDV9" s="82"/>
      <c r="LDW9" s="82"/>
      <c r="LDX9" s="82"/>
      <c r="LDY9" s="82"/>
      <c r="LDZ9" s="82"/>
      <c r="LEA9" s="82"/>
      <c r="LEB9" s="82"/>
      <c r="LEC9" s="82"/>
      <c r="LED9" s="82"/>
      <c r="LEE9" s="82"/>
      <c r="LEF9" s="82"/>
      <c r="LEG9" s="82"/>
      <c r="LEH9" s="82"/>
      <c r="LEI9" s="82"/>
      <c r="LEJ9" s="82"/>
      <c r="LEK9" s="82"/>
      <c r="LEL9" s="82"/>
      <c r="LEM9" s="82"/>
      <c r="LEN9" s="82"/>
      <c r="LEO9" s="82"/>
      <c r="LEP9" s="82"/>
      <c r="LEQ9" s="82"/>
      <c r="LER9" s="82"/>
      <c r="LES9" s="82"/>
      <c r="LET9" s="82"/>
      <c r="LEU9" s="82"/>
      <c r="LEV9" s="82"/>
      <c r="LEW9" s="82"/>
      <c r="LEX9" s="82"/>
      <c r="LEY9" s="82"/>
      <c r="LEZ9" s="82"/>
      <c r="LFA9" s="82"/>
      <c r="LFB9" s="82"/>
      <c r="LFC9" s="82"/>
      <c r="LFD9" s="82"/>
      <c r="LFE9" s="82"/>
      <c r="LFF9" s="82"/>
      <c r="LFG9" s="82"/>
      <c r="LFH9" s="82"/>
      <c r="LFI9" s="82"/>
      <c r="LFJ9" s="82"/>
      <c r="LFK9" s="82"/>
      <c r="LFL9" s="82"/>
      <c r="LFM9" s="82"/>
      <c r="LFN9" s="82"/>
      <c r="LFO9" s="82"/>
      <c r="LFP9" s="82"/>
      <c r="LFQ9" s="82"/>
      <c r="LFR9" s="82"/>
      <c r="LFS9" s="82"/>
      <c r="LFT9" s="82"/>
      <c r="LFU9" s="82"/>
      <c r="LFV9" s="82"/>
      <c r="LFW9" s="82"/>
      <c r="LFX9" s="82"/>
      <c r="LFY9" s="82"/>
      <c r="LFZ9" s="82"/>
      <c r="LGA9" s="82"/>
      <c r="LGB9" s="82"/>
      <c r="LGC9" s="82"/>
      <c r="LGD9" s="82"/>
      <c r="LGE9" s="82"/>
      <c r="LGF9" s="82"/>
      <c r="LGG9" s="82"/>
      <c r="LGH9" s="82"/>
      <c r="LGI9" s="82"/>
      <c r="LGJ9" s="82"/>
      <c r="LGK9" s="82"/>
      <c r="LGL9" s="82"/>
      <c r="LGM9" s="82"/>
      <c r="LGN9" s="82"/>
      <c r="LGO9" s="82"/>
      <c r="LGP9" s="82"/>
      <c r="LGQ9" s="82"/>
      <c r="LGR9" s="82"/>
      <c r="LGS9" s="82"/>
      <c r="LGT9" s="82"/>
      <c r="LGU9" s="82"/>
      <c r="LGV9" s="82"/>
      <c r="LGW9" s="82"/>
      <c r="LGX9" s="82"/>
      <c r="LGY9" s="82"/>
      <c r="LGZ9" s="82"/>
      <c r="LHA9" s="82"/>
      <c r="LHB9" s="82"/>
      <c r="LHC9" s="82"/>
      <c r="LHD9" s="82"/>
      <c r="LHE9" s="82"/>
      <c r="LHF9" s="82"/>
      <c r="LHG9" s="82"/>
      <c r="LHH9" s="82"/>
      <c r="LHI9" s="82"/>
      <c r="LHJ9" s="82"/>
      <c r="LHK9" s="82"/>
      <c r="LHL9" s="82"/>
      <c r="LHM9" s="82"/>
      <c r="LHN9" s="82"/>
      <c r="LHO9" s="82"/>
      <c r="LHP9" s="82"/>
      <c r="LHQ9" s="82"/>
      <c r="LHR9" s="82"/>
      <c r="LHS9" s="82"/>
      <c r="LHT9" s="82"/>
      <c r="LHU9" s="82"/>
      <c r="LHV9" s="82"/>
      <c r="LHW9" s="82"/>
      <c r="LHX9" s="82"/>
      <c r="LHY9" s="82"/>
      <c r="LHZ9" s="82"/>
      <c r="LIA9" s="82"/>
      <c r="LIB9" s="82"/>
      <c r="LIC9" s="82"/>
      <c r="LID9" s="82"/>
      <c r="LIE9" s="82"/>
      <c r="LIF9" s="82"/>
      <c r="LIG9" s="82"/>
      <c r="LIH9" s="82"/>
      <c r="LII9" s="82"/>
      <c r="LIJ9" s="82"/>
      <c r="LIK9" s="82"/>
      <c r="LIL9" s="82"/>
      <c r="LIM9" s="82"/>
      <c r="LIN9" s="82"/>
      <c r="LIO9" s="82"/>
      <c r="LIP9" s="82"/>
      <c r="LIQ9" s="82"/>
      <c r="LIR9" s="82"/>
      <c r="LIS9" s="82"/>
      <c r="LIT9" s="82"/>
      <c r="LIU9" s="82"/>
      <c r="LIV9" s="82"/>
      <c r="LIW9" s="82"/>
      <c r="LIX9" s="82"/>
      <c r="LIY9" s="82"/>
      <c r="LIZ9" s="82"/>
      <c r="LJA9" s="82"/>
      <c r="LJB9" s="82"/>
      <c r="LJC9" s="82"/>
      <c r="LJD9" s="82"/>
      <c r="LJE9" s="82"/>
      <c r="LJF9" s="82"/>
      <c r="LJG9" s="82"/>
      <c r="LJH9" s="82"/>
      <c r="LJI9" s="82"/>
      <c r="LJJ9" s="82"/>
      <c r="LJK9" s="82"/>
      <c r="LJL9" s="82"/>
      <c r="LJM9" s="82"/>
      <c r="LJN9" s="82"/>
      <c r="LJO9" s="82"/>
      <c r="LJP9" s="82"/>
      <c r="LJQ9" s="82"/>
      <c r="LJR9" s="82"/>
      <c r="LJS9" s="82"/>
      <c r="LJT9" s="82"/>
      <c r="LJU9" s="82"/>
      <c r="LJV9" s="82"/>
      <c r="LJW9" s="82"/>
      <c r="LJX9" s="82"/>
      <c r="LJY9" s="82"/>
      <c r="LJZ9" s="82"/>
      <c r="LKA9" s="82"/>
      <c r="LKB9" s="82"/>
      <c r="LKC9" s="82"/>
      <c r="LKD9" s="82"/>
      <c r="LKE9" s="82"/>
      <c r="LKF9" s="82"/>
      <c r="LKG9" s="82"/>
      <c r="LKH9" s="82"/>
      <c r="LKI9" s="82"/>
      <c r="LKJ9" s="82"/>
      <c r="LKK9" s="82"/>
      <c r="LKL9" s="82"/>
      <c r="LKM9" s="82"/>
      <c r="LKN9" s="82"/>
      <c r="LKO9" s="82"/>
      <c r="LKP9" s="82"/>
      <c r="LKQ9" s="82"/>
      <c r="LKR9" s="82"/>
      <c r="LKS9" s="82"/>
      <c r="LKT9" s="82"/>
      <c r="LKU9" s="82"/>
      <c r="LKV9" s="82"/>
      <c r="LKW9" s="82"/>
      <c r="LKX9" s="82"/>
      <c r="LKY9" s="82"/>
      <c r="LKZ9" s="82"/>
      <c r="LLA9" s="82"/>
      <c r="LLB9" s="82"/>
      <c r="LLC9" s="82"/>
      <c r="LLD9" s="82"/>
      <c r="LLE9" s="82"/>
      <c r="LLF9" s="82"/>
      <c r="LLG9" s="82"/>
      <c r="LLH9" s="82"/>
      <c r="LLI9" s="82"/>
      <c r="LLJ9" s="82"/>
      <c r="LLK9" s="82"/>
      <c r="LLL9" s="82"/>
      <c r="LLM9" s="82"/>
      <c r="LLN9" s="82"/>
      <c r="LLO9" s="82"/>
      <c r="LLP9" s="82"/>
      <c r="LLQ9" s="82"/>
      <c r="LLR9" s="82"/>
      <c r="LLS9" s="82"/>
      <c r="LLT9" s="82"/>
      <c r="LLU9" s="82"/>
      <c r="LLV9" s="82"/>
      <c r="LLW9" s="82"/>
      <c r="LLX9" s="82"/>
      <c r="LLY9" s="82"/>
      <c r="LLZ9" s="82"/>
      <c r="LMA9" s="82"/>
      <c r="LMB9" s="82"/>
      <c r="LMC9" s="82"/>
      <c r="LMD9" s="82"/>
      <c r="LME9" s="82"/>
      <c r="LMF9" s="82"/>
      <c r="LMG9" s="82"/>
      <c r="LMH9" s="82"/>
      <c r="LMI9" s="82"/>
      <c r="LMJ9" s="82"/>
      <c r="LMK9" s="82"/>
      <c r="LML9" s="82"/>
      <c r="LMM9" s="82"/>
      <c r="LMN9" s="82"/>
      <c r="LMO9" s="82"/>
      <c r="LMP9" s="82"/>
      <c r="LMQ9" s="82"/>
      <c r="LMR9" s="82"/>
      <c r="LMS9" s="82"/>
      <c r="LMT9" s="82"/>
      <c r="LMU9" s="82"/>
      <c r="LMV9" s="82"/>
      <c r="LMW9" s="82"/>
      <c r="LMX9" s="82"/>
      <c r="LMY9" s="82"/>
      <c r="LMZ9" s="82"/>
      <c r="LNA9" s="82"/>
      <c r="LNB9" s="82"/>
      <c r="LNC9" s="82"/>
      <c r="LND9" s="82"/>
      <c r="LNE9" s="82"/>
      <c r="LNF9" s="82"/>
      <c r="LNG9" s="82"/>
      <c r="LNH9" s="82"/>
      <c r="LNI9" s="82"/>
      <c r="LNJ9" s="82"/>
      <c r="LNK9" s="82"/>
      <c r="LNL9" s="82"/>
      <c r="LNM9" s="82"/>
      <c r="LNN9" s="82"/>
      <c r="LNO9" s="82"/>
      <c r="LNP9" s="82"/>
      <c r="LNQ9" s="82"/>
      <c r="LNR9" s="82"/>
      <c r="LNS9" s="82"/>
      <c r="LNT9" s="82"/>
      <c r="LNU9" s="82"/>
      <c r="LNV9" s="82"/>
      <c r="LNW9" s="82"/>
      <c r="LNX9" s="82"/>
      <c r="LNY9" s="82"/>
      <c r="LNZ9" s="82"/>
      <c r="LOA9" s="82"/>
      <c r="LOB9" s="82"/>
      <c r="LOC9" s="82"/>
      <c r="LOD9" s="82"/>
      <c r="LOE9" s="82"/>
      <c r="LOF9" s="82"/>
      <c r="LOG9" s="82"/>
      <c r="LOH9" s="82"/>
      <c r="LOI9" s="82"/>
      <c r="LOJ9" s="82"/>
      <c r="LOK9" s="82"/>
      <c r="LOL9" s="82"/>
      <c r="LOM9" s="82"/>
      <c r="LON9" s="82"/>
      <c r="LOO9" s="82"/>
      <c r="LOP9" s="82"/>
      <c r="LOQ9" s="82"/>
      <c r="LOR9" s="82"/>
      <c r="LOS9" s="82"/>
      <c r="LOT9" s="82"/>
      <c r="LOU9" s="82"/>
      <c r="LOV9" s="82"/>
      <c r="LOW9" s="82"/>
      <c r="LOX9" s="82"/>
      <c r="LOY9" s="82"/>
      <c r="LOZ9" s="82"/>
      <c r="LPA9" s="82"/>
      <c r="LPB9" s="82"/>
      <c r="LPC9" s="82"/>
      <c r="LPD9" s="82"/>
      <c r="LPE9" s="82"/>
      <c r="LPF9" s="82"/>
      <c r="LPG9" s="82"/>
      <c r="LPH9" s="82"/>
      <c r="LPI9" s="82"/>
      <c r="LPJ9" s="82"/>
      <c r="LPK9" s="82"/>
      <c r="LPL9" s="82"/>
      <c r="LPM9" s="82"/>
      <c r="LPN9" s="82"/>
      <c r="LPO9" s="82"/>
      <c r="LPP9" s="82"/>
      <c r="LPQ9" s="82"/>
      <c r="LPR9" s="82"/>
      <c r="LPS9" s="82"/>
      <c r="LPT9" s="82"/>
      <c r="LPU9" s="82"/>
      <c r="LPV9" s="82"/>
      <c r="LPW9" s="82"/>
      <c r="LPX9" s="82"/>
      <c r="LPY9" s="82"/>
      <c r="LPZ9" s="82"/>
      <c r="LQA9" s="82"/>
      <c r="LQB9" s="82"/>
      <c r="LQC9" s="82"/>
      <c r="LQD9" s="82"/>
      <c r="LQE9" s="82"/>
      <c r="LQF9" s="82"/>
      <c r="LQG9" s="82"/>
      <c r="LQH9" s="82"/>
      <c r="LQI9" s="82"/>
      <c r="LQJ9" s="82"/>
      <c r="LQK9" s="82"/>
      <c r="LQL9" s="82"/>
      <c r="LQM9" s="82"/>
      <c r="LQN9" s="82"/>
      <c r="LQO9" s="82"/>
      <c r="LQP9" s="82"/>
      <c r="LQQ9" s="82"/>
      <c r="LQR9" s="82"/>
      <c r="LQS9" s="82"/>
      <c r="LQT9" s="82"/>
      <c r="LQU9" s="82"/>
      <c r="LQV9" s="82"/>
      <c r="LQW9" s="82"/>
      <c r="LQX9" s="82"/>
      <c r="LQY9" s="82"/>
      <c r="LQZ9" s="82"/>
      <c r="LRA9" s="82"/>
      <c r="LRB9" s="82"/>
      <c r="LRC9" s="82"/>
      <c r="LRD9" s="82"/>
      <c r="LRE9" s="82"/>
      <c r="LRF9" s="82"/>
      <c r="LRG9" s="82"/>
      <c r="LRH9" s="82"/>
      <c r="LRI9" s="82"/>
      <c r="LRJ9" s="82"/>
      <c r="LRK9" s="82"/>
      <c r="LRL9" s="82"/>
      <c r="LRM9" s="82"/>
      <c r="LRN9" s="82"/>
      <c r="LRO9" s="82"/>
      <c r="LRP9" s="82"/>
      <c r="LRQ9" s="82"/>
      <c r="LRR9" s="82"/>
      <c r="LRS9" s="82"/>
      <c r="LRT9" s="82"/>
      <c r="LRU9" s="82"/>
      <c r="LRV9" s="82"/>
      <c r="LRW9" s="82"/>
      <c r="LRX9" s="82"/>
      <c r="LRY9" s="82"/>
      <c r="LRZ9" s="82"/>
      <c r="LSA9" s="82"/>
      <c r="LSB9" s="82"/>
      <c r="LSC9" s="82"/>
      <c r="LSD9" s="82"/>
      <c r="LSE9" s="82"/>
      <c r="LSF9" s="82"/>
      <c r="LSG9" s="82"/>
      <c r="LSH9" s="82"/>
      <c r="LSI9" s="82"/>
      <c r="LSJ9" s="82"/>
      <c r="LSK9" s="82"/>
      <c r="LSL9" s="82"/>
      <c r="LSM9" s="82"/>
      <c r="LSN9" s="82"/>
      <c r="LSO9" s="82"/>
      <c r="LSP9" s="82"/>
      <c r="LSQ9" s="82"/>
      <c r="LSR9" s="82"/>
      <c r="LSS9" s="82"/>
      <c r="LST9" s="82"/>
      <c r="LSU9" s="82"/>
      <c r="LSV9" s="82"/>
      <c r="LSW9" s="82"/>
      <c r="LSX9" s="82"/>
      <c r="LSY9" s="82"/>
      <c r="LSZ9" s="82"/>
      <c r="LTA9" s="82"/>
      <c r="LTB9" s="82"/>
      <c r="LTC9" s="82"/>
      <c r="LTD9" s="82"/>
      <c r="LTE9" s="82"/>
      <c r="LTF9" s="82"/>
      <c r="LTG9" s="82"/>
      <c r="LTH9" s="82"/>
      <c r="LTI9" s="82"/>
      <c r="LTJ9" s="82"/>
      <c r="LTK9" s="82"/>
      <c r="LTL9" s="82"/>
      <c r="LTM9" s="82"/>
      <c r="LTN9" s="82"/>
      <c r="LTO9" s="82"/>
      <c r="LTP9" s="82"/>
      <c r="LTQ9" s="82"/>
      <c r="LTR9" s="82"/>
      <c r="LTS9" s="82"/>
      <c r="LTT9" s="82"/>
      <c r="LTU9" s="82"/>
      <c r="LTV9" s="82"/>
      <c r="LTW9" s="82"/>
      <c r="LTX9" s="82"/>
      <c r="LTY9" s="82"/>
      <c r="LTZ9" s="82"/>
      <c r="LUA9" s="82"/>
      <c r="LUB9" s="82"/>
      <c r="LUC9" s="82"/>
      <c r="LUD9" s="82"/>
      <c r="LUE9" s="82"/>
      <c r="LUF9" s="82"/>
      <c r="LUG9" s="82"/>
      <c r="LUH9" s="82"/>
      <c r="LUI9" s="82"/>
      <c r="LUJ9" s="82"/>
      <c r="LUK9" s="82"/>
      <c r="LUL9" s="82"/>
      <c r="LUM9" s="82"/>
      <c r="LUN9" s="82"/>
      <c r="LUO9" s="82"/>
      <c r="LUP9" s="82"/>
      <c r="LUQ9" s="82"/>
      <c r="LUR9" s="82"/>
      <c r="LUS9" s="82"/>
      <c r="LUT9" s="82"/>
      <c r="LUU9" s="82"/>
      <c r="LUV9" s="82"/>
      <c r="LUW9" s="82"/>
      <c r="LUX9" s="82"/>
      <c r="LUY9" s="82"/>
      <c r="LUZ9" s="82"/>
      <c r="LVA9" s="82"/>
      <c r="LVB9" s="82"/>
      <c r="LVC9" s="82"/>
      <c r="LVD9" s="82"/>
      <c r="LVE9" s="82"/>
      <c r="LVF9" s="82"/>
      <c r="LVG9" s="82"/>
      <c r="LVH9" s="82"/>
      <c r="LVI9" s="82"/>
      <c r="LVJ9" s="82"/>
      <c r="LVK9" s="82"/>
      <c r="LVL9" s="82"/>
      <c r="LVM9" s="82"/>
      <c r="LVN9" s="82"/>
      <c r="LVO9" s="82"/>
      <c r="LVP9" s="82"/>
      <c r="LVQ9" s="82"/>
      <c r="LVR9" s="82"/>
      <c r="LVS9" s="82"/>
      <c r="LVT9" s="82"/>
      <c r="LVU9" s="82"/>
      <c r="LVV9" s="82"/>
      <c r="LVW9" s="82"/>
      <c r="LVX9" s="82"/>
      <c r="LVY9" s="82"/>
      <c r="LVZ9" s="82"/>
      <c r="LWA9" s="82"/>
      <c r="LWB9" s="82"/>
      <c r="LWC9" s="82"/>
      <c r="LWD9" s="82"/>
      <c r="LWE9" s="82"/>
      <c r="LWF9" s="82"/>
      <c r="LWG9" s="82"/>
      <c r="LWH9" s="82"/>
      <c r="LWI9" s="82"/>
      <c r="LWJ9" s="82"/>
      <c r="LWK9" s="82"/>
      <c r="LWL9" s="82"/>
      <c r="LWM9" s="82"/>
      <c r="LWN9" s="82"/>
      <c r="LWO9" s="82"/>
      <c r="LWP9" s="82"/>
      <c r="LWQ9" s="82"/>
      <c r="LWR9" s="82"/>
      <c r="LWS9" s="82"/>
      <c r="LWT9" s="82"/>
      <c r="LWU9" s="82"/>
      <c r="LWV9" s="82"/>
      <c r="LWW9" s="82"/>
      <c r="LWX9" s="82"/>
      <c r="LWY9" s="82"/>
      <c r="LWZ9" s="82"/>
      <c r="LXA9" s="82"/>
      <c r="LXB9" s="82"/>
      <c r="LXC9" s="82"/>
      <c r="LXD9" s="82"/>
      <c r="LXE9" s="82"/>
      <c r="LXF9" s="82"/>
      <c r="LXG9" s="82"/>
      <c r="LXH9" s="82"/>
      <c r="LXI9" s="82"/>
      <c r="LXJ9" s="82"/>
      <c r="LXK9" s="82"/>
      <c r="LXL9" s="82"/>
      <c r="LXM9" s="82"/>
      <c r="LXN9" s="82"/>
      <c r="LXO9" s="82"/>
      <c r="LXP9" s="82"/>
      <c r="LXQ9" s="82"/>
      <c r="LXR9" s="82"/>
      <c r="LXS9" s="82"/>
      <c r="LXT9" s="82"/>
      <c r="LXU9" s="82"/>
      <c r="LXV9" s="82"/>
      <c r="LXW9" s="82"/>
      <c r="LXX9" s="82"/>
      <c r="LXY9" s="82"/>
      <c r="LXZ9" s="82"/>
      <c r="LYA9" s="82"/>
      <c r="LYB9" s="82"/>
      <c r="LYC9" s="82"/>
      <c r="LYD9" s="82"/>
      <c r="LYE9" s="82"/>
      <c r="LYF9" s="82"/>
      <c r="LYG9" s="82"/>
      <c r="LYH9" s="82"/>
      <c r="LYI9" s="82"/>
      <c r="LYJ9" s="82"/>
      <c r="LYK9" s="82"/>
      <c r="LYL9" s="82"/>
      <c r="LYM9" s="82"/>
      <c r="LYN9" s="82"/>
      <c r="LYO9" s="82"/>
      <c r="LYP9" s="82"/>
      <c r="LYQ9" s="82"/>
      <c r="LYR9" s="82"/>
      <c r="LYS9" s="82"/>
      <c r="LYT9" s="82"/>
      <c r="LYU9" s="82"/>
      <c r="LYV9" s="82"/>
      <c r="LYW9" s="82"/>
      <c r="LYX9" s="82"/>
      <c r="LYY9" s="82"/>
      <c r="LYZ9" s="82"/>
      <c r="LZA9" s="82"/>
      <c r="LZB9" s="82"/>
      <c r="LZC9" s="82"/>
      <c r="LZD9" s="82"/>
      <c r="LZE9" s="82"/>
      <c r="LZF9" s="82"/>
      <c r="LZG9" s="82"/>
      <c r="LZH9" s="82"/>
      <c r="LZI9" s="82"/>
      <c r="LZJ9" s="82"/>
      <c r="LZK9" s="82"/>
      <c r="LZL9" s="82"/>
      <c r="LZM9" s="82"/>
      <c r="LZN9" s="82"/>
      <c r="LZO9" s="82"/>
      <c r="LZP9" s="82"/>
      <c r="LZQ9" s="82"/>
      <c r="LZR9" s="82"/>
      <c r="LZS9" s="82"/>
      <c r="LZT9" s="82"/>
      <c r="LZU9" s="82"/>
      <c r="LZV9" s="82"/>
      <c r="LZW9" s="82"/>
      <c r="LZX9" s="82"/>
      <c r="LZY9" s="82"/>
      <c r="LZZ9" s="82"/>
      <c r="MAA9" s="82"/>
      <c r="MAB9" s="82"/>
      <c r="MAC9" s="82"/>
      <c r="MAD9" s="82"/>
      <c r="MAE9" s="82"/>
      <c r="MAF9" s="82"/>
      <c r="MAG9" s="82"/>
      <c r="MAH9" s="82"/>
      <c r="MAI9" s="82"/>
      <c r="MAJ9" s="82"/>
      <c r="MAK9" s="82"/>
      <c r="MAL9" s="82"/>
      <c r="MAM9" s="82"/>
      <c r="MAN9" s="82"/>
      <c r="MAO9" s="82"/>
      <c r="MAP9" s="82"/>
      <c r="MAQ9" s="82"/>
      <c r="MAR9" s="82"/>
      <c r="MAS9" s="82"/>
      <c r="MAT9" s="82"/>
      <c r="MAU9" s="82"/>
      <c r="MAV9" s="82"/>
      <c r="MAW9" s="82"/>
      <c r="MAX9" s="82"/>
      <c r="MAY9" s="82"/>
      <c r="MAZ9" s="82"/>
      <c r="MBA9" s="82"/>
      <c r="MBB9" s="82"/>
      <c r="MBC9" s="82"/>
      <c r="MBD9" s="82"/>
      <c r="MBE9" s="82"/>
      <c r="MBF9" s="82"/>
      <c r="MBG9" s="82"/>
      <c r="MBH9" s="82"/>
      <c r="MBI9" s="82"/>
      <c r="MBJ9" s="82"/>
      <c r="MBK9" s="82"/>
      <c r="MBL9" s="82"/>
      <c r="MBM9" s="82"/>
      <c r="MBN9" s="82"/>
      <c r="MBO9" s="82"/>
      <c r="MBP9" s="82"/>
      <c r="MBQ9" s="82"/>
      <c r="MBR9" s="82"/>
      <c r="MBS9" s="82"/>
      <c r="MBT9" s="82"/>
      <c r="MBU9" s="82"/>
      <c r="MBV9" s="82"/>
      <c r="MBW9" s="82"/>
      <c r="MBX9" s="82"/>
      <c r="MBY9" s="82"/>
      <c r="MBZ9" s="82"/>
      <c r="MCA9" s="82"/>
      <c r="MCB9" s="82"/>
      <c r="MCC9" s="82"/>
      <c r="MCD9" s="82"/>
      <c r="MCE9" s="82"/>
      <c r="MCF9" s="82"/>
      <c r="MCG9" s="82"/>
      <c r="MCH9" s="82"/>
      <c r="MCI9" s="82"/>
      <c r="MCJ9" s="82"/>
      <c r="MCK9" s="82"/>
      <c r="MCL9" s="82"/>
      <c r="MCM9" s="82"/>
      <c r="MCN9" s="82"/>
      <c r="MCO9" s="82"/>
      <c r="MCP9" s="82"/>
      <c r="MCQ9" s="82"/>
      <c r="MCR9" s="82"/>
      <c r="MCS9" s="82"/>
      <c r="MCT9" s="82"/>
      <c r="MCU9" s="82"/>
      <c r="MCV9" s="82"/>
      <c r="MCW9" s="82"/>
      <c r="MCX9" s="82"/>
      <c r="MCY9" s="82"/>
      <c r="MCZ9" s="82"/>
      <c r="MDA9" s="82"/>
      <c r="MDB9" s="82"/>
      <c r="MDC9" s="82"/>
      <c r="MDD9" s="82"/>
      <c r="MDE9" s="82"/>
      <c r="MDF9" s="82"/>
      <c r="MDG9" s="82"/>
      <c r="MDH9" s="82"/>
      <c r="MDI9" s="82"/>
      <c r="MDJ9" s="82"/>
      <c r="MDK9" s="82"/>
      <c r="MDL9" s="82"/>
      <c r="MDM9" s="82"/>
      <c r="MDN9" s="82"/>
      <c r="MDO9" s="82"/>
      <c r="MDP9" s="82"/>
      <c r="MDQ9" s="82"/>
      <c r="MDR9" s="82"/>
      <c r="MDS9" s="82"/>
      <c r="MDT9" s="82"/>
      <c r="MDU9" s="82"/>
      <c r="MDV9" s="82"/>
      <c r="MDW9" s="82"/>
      <c r="MDX9" s="82"/>
      <c r="MDY9" s="82"/>
      <c r="MDZ9" s="82"/>
      <c r="MEA9" s="82"/>
      <c r="MEB9" s="82"/>
      <c r="MEC9" s="82"/>
      <c r="MED9" s="82"/>
      <c r="MEE9" s="82"/>
      <c r="MEF9" s="82"/>
      <c r="MEG9" s="82"/>
      <c r="MEH9" s="82"/>
      <c r="MEI9" s="82"/>
      <c r="MEJ9" s="82"/>
      <c r="MEK9" s="82"/>
      <c r="MEL9" s="82"/>
      <c r="MEM9" s="82"/>
      <c r="MEN9" s="82"/>
      <c r="MEO9" s="82"/>
      <c r="MEP9" s="82"/>
      <c r="MEQ9" s="82"/>
      <c r="MER9" s="82"/>
      <c r="MES9" s="82"/>
      <c r="MET9" s="82"/>
      <c r="MEU9" s="82"/>
      <c r="MEV9" s="82"/>
      <c r="MEW9" s="82"/>
      <c r="MEX9" s="82"/>
      <c r="MEY9" s="82"/>
      <c r="MEZ9" s="82"/>
      <c r="MFA9" s="82"/>
      <c r="MFB9" s="82"/>
      <c r="MFC9" s="82"/>
      <c r="MFD9" s="82"/>
      <c r="MFE9" s="82"/>
      <c r="MFF9" s="82"/>
      <c r="MFG9" s="82"/>
      <c r="MFH9" s="82"/>
      <c r="MFI9" s="82"/>
      <c r="MFJ9" s="82"/>
      <c r="MFK9" s="82"/>
      <c r="MFL9" s="82"/>
      <c r="MFM9" s="82"/>
      <c r="MFN9" s="82"/>
      <c r="MFO9" s="82"/>
      <c r="MFP9" s="82"/>
      <c r="MFQ9" s="82"/>
      <c r="MFR9" s="82"/>
      <c r="MFS9" s="82"/>
      <c r="MFT9" s="82"/>
      <c r="MFU9" s="82"/>
      <c r="MFV9" s="82"/>
      <c r="MFW9" s="82"/>
      <c r="MFX9" s="82"/>
      <c r="MFY9" s="82"/>
      <c r="MFZ9" s="82"/>
      <c r="MGA9" s="82"/>
      <c r="MGB9" s="82"/>
      <c r="MGC9" s="82"/>
      <c r="MGD9" s="82"/>
      <c r="MGE9" s="82"/>
      <c r="MGF9" s="82"/>
      <c r="MGG9" s="82"/>
      <c r="MGH9" s="82"/>
      <c r="MGI9" s="82"/>
      <c r="MGJ9" s="82"/>
      <c r="MGK9" s="82"/>
      <c r="MGL9" s="82"/>
      <c r="MGM9" s="82"/>
      <c r="MGN9" s="82"/>
      <c r="MGO9" s="82"/>
      <c r="MGP9" s="82"/>
      <c r="MGQ9" s="82"/>
      <c r="MGR9" s="82"/>
      <c r="MGS9" s="82"/>
      <c r="MGT9" s="82"/>
      <c r="MGU9" s="82"/>
      <c r="MGV9" s="82"/>
      <c r="MGW9" s="82"/>
      <c r="MGX9" s="82"/>
      <c r="MGY9" s="82"/>
      <c r="MGZ9" s="82"/>
      <c r="MHA9" s="82"/>
      <c r="MHB9" s="82"/>
      <c r="MHC9" s="82"/>
      <c r="MHD9" s="82"/>
      <c r="MHE9" s="82"/>
      <c r="MHF9" s="82"/>
      <c r="MHG9" s="82"/>
      <c r="MHH9" s="82"/>
      <c r="MHI9" s="82"/>
      <c r="MHJ9" s="82"/>
      <c r="MHK9" s="82"/>
      <c r="MHL9" s="82"/>
      <c r="MHM9" s="82"/>
      <c r="MHN9" s="82"/>
      <c r="MHO9" s="82"/>
      <c r="MHP9" s="82"/>
      <c r="MHQ9" s="82"/>
      <c r="MHR9" s="82"/>
      <c r="MHS9" s="82"/>
      <c r="MHT9" s="82"/>
      <c r="MHU9" s="82"/>
      <c r="MHV9" s="82"/>
      <c r="MHW9" s="82"/>
      <c r="MHX9" s="82"/>
      <c r="MHY9" s="82"/>
      <c r="MHZ9" s="82"/>
      <c r="MIA9" s="82"/>
      <c r="MIB9" s="82"/>
      <c r="MIC9" s="82"/>
      <c r="MID9" s="82"/>
      <c r="MIE9" s="82"/>
      <c r="MIF9" s="82"/>
      <c r="MIG9" s="82"/>
      <c r="MIH9" s="82"/>
      <c r="MII9" s="82"/>
      <c r="MIJ9" s="82"/>
      <c r="MIK9" s="82"/>
      <c r="MIL9" s="82"/>
      <c r="MIM9" s="82"/>
      <c r="MIN9" s="82"/>
      <c r="MIO9" s="82"/>
      <c r="MIP9" s="82"/>
      <c r="MIQ9" s="82"/>
      <c r="MIR9" s="82"/>
      <c r="MIS9" s="82"/>
      <c r="MIT9" s="82"/>
      <c r="MIU9" s="82"/>
      <c r="MIV9" s="82"/>
      <c r="MIW9" s="82"/>
      <c r="MIX9" s="82"/>
      <c r="MIY9" s="82"/>
      <c r="MIZ9" s="82"/>
      <c r="MJA9" s="82"/>
      <c r="MJB9" s="82"/>
      <c r="MJC9" s="82"/>
      <c r="MJD9" s="82"/>
      <c r="MJE9" s="82"/>
      <c r="MJF9" s="82"/>
      <c r="MJG9" s="82"/>
      <c r="MJH9" s="82"/>
      <c r="MJI9" s="82"/>
      <c r="MJJ9" s="82"/>
      <c r="MJK9" s="82"/>
      <c r="MJL9" s="82"/>
      <c r="MJM9" s="82"/>
      <c r="MJN9" s="82"/>
      <c r="MJO9" s="82"/>
      <c r="MJP9" s="82"/>
      <c r="MJQ9" s="82"/>
      <c r="MJR9" s="82"/>
      <c r="MJS9" s="82"/>
      <c r="MJT9" s="82"/>
      <c r="MJU9" s="82"/>
      <c r="MJV9" s="82"/>
      <c r="MJW9" s="82"/>
      <c r="MJX9" s="82"/>
      <c r="MJY9" s="82"/>
      <c r="MJZ9" s="82"/>
      <c r="MKA9" s="82"/>
      <c r="MKB9" s="82"/>
      <c r="MKC9" s="82"/>
      <c r="MKD9" s="82"/>
      <c r="MKE9" s="82"/>
      <c r="MKF9" s="82"/>
      <c r="MKG9" s="82"/>
      <c r="MKH9" s="82"/>
      <c r="MKI9" s="82"/>
      <c r="MKJ9" s="82"/>
      <c r="MKK9" s="82"/>
      <c r="MKL9" s="82"/>
      <c r="MKM9" s="82"/>
      <c r="MKN9" s="82"/>
      <c r="MKO9" s="82"/>
      <c r="MKP9" s="82"/>
      <c r="MKQ9" s="82"/>
      <c r="MKR9" s="82"/>
      <c r="MKS9" s="82"/>
      <c r="MKT9" s="82"/>
      <c r="MKU9" s="82"/>
      <c r="MKV9" s="82"/>
      <c r="MKW9" s="82"/>
      <c r="MKX9" s="82"/>
      <c r="MKY9" s="82"/>
      <c r="MKZ9" s="82"/>
      <c r="MLA9" s="82"/>
      <c r="MLB9" s="82"/>
      <c r="MLC9" s="82"/>
      <c r="MLD9" s="82"/>
      <c r="MLE9" s="82"/>
      <c r="MLF9" s="82"/>
      <c r="MLG9" s="82"/>
      <c r="MLH9" s="82"/>
      <c r="MLI9" s="82"/>
      <c r="MLJ9" s="82"/>
      <c r="MLK9" s="82"/>
      <c r="MLL9" s="82"/>
      <c r="MLM9" s="82"/>
      <c r="MLN9" s="82"/>
      <c r="MLO9" s="82"/>
      <c r="MLP9" s="82"/>
      <c r="MLQ9" s="82"/>
      <c r="MLR9" s="82"/>
      <c r="MLS9" s="82"/>
      <c r="MLT9" s="82"/>
      <c r="MLU9" s="82"/>
      <c r="MLV9" s="82"/>
      <c r="MLW9" s="82"/>
      <c r="MLX9" s="82"/>
      <c r="MLY9" s="82"/>
      <c r="MLZ9" s="82"/>
      <c r="MMA9" s="82"/>
      <c r="MMB9" s="82"/>
      <c r="MMC9" s="82"/>
      <c r="MMD9" s="82"/>
      <c r="MME9" s="82"/>
      <c r="MMF9" s="82"/>
      <c r="MMG9" s="82"/>
      <c r="MMH9" s="82"/>
      <c r="MMI9" s="82"/>
      <c r="MMJ9" s="82"/>
      <c r="MMK9" s="82"/>
      <c r="MML9" s="82"/>
      <c r="MMM9" s="82"/>
      <c r="MMN9" s="82"/>
      <c r="MMO9" s="82"/>
      <c r="MMP9" s="82"/>
      <c r="MMQ9" s="82"/>
      <c r="MMR9" s="82"/>
      <c r="MMS9" s="82"/>
      <c r="MMT9" s="82"/>
      <c r="MMU9" s="82"/>
      <c r="MMV9" s="82"/>
      <c r="MMW9" s="82"/>
      <c r="MMX9" s="82"/>
      <c r="MMY9" s="82"/>
      <c r="MMZ9" s="82"/>
      <c r="MNA9" s="82"/>
      <c r="MNB9" s="82"/>
      <c r="MNC9" s="82"/>
      <c r="MND9" s="82"/>
      <c r="MNE9" s="82"/>
      <c r="MNF9" s="82"/>
      <c r="MNG9" s="82"/>
      <c r="MNH9" s="82"/>
      <c r="MNI9" s="82"/>
      <c r="MNJ9" s="82"/>
      <c r="MNK9" s="82"/>
      <c r="MNL9" s="82"/>
      <c r="MNM9" s="82"/>
      <c r="MNN9" s="82"/>
      <c r="MNO9" s="82"/>
      <c r="MNP9" s="82"/>
      <c r="MNQ9" s="82"/>
      <c r="MNR9" s="82"/>
      <c r="MNS9" s="82"/>
      <c r="MNT9" s="82"/>
      <c r="MNU9" s="82"/>
      <c r="MNV9" s="82"/>
      <c r="MNW9" s="82"/>
      <c r="MNX9" s="82"/>
      <c r="MNY9" s="82"/>
      <c r="MNZ9" s="82"/>
      <c r="MOA9" s="82"/>
      <c r="MOB9" s="82"/>
      <c r="MOC9" s="82"/>
      <c r="MOD9" s="82"/>
      <c r="MOE9" s="82"/>
      <c r="MOF9" s="82"/>
      <c r="MOG9" s="82"/>
      <c r="MOH9" s="82"/>
      <c r="MOI9" s="82"/>
      <c r="MOJ9" s="82"/>
      <c r="MOK9" s="82"/>
      <c r="MOL9" s="82"/>
      <c r="MOM9" s="82"/>
      <c r="MON9" s="82"/>
      <c r="MOO9" s="82"/>
      <c r="MOP9" s="82"/>
      <c r="MOQ9" s="82"/>
      <c r="MOR9" s="82"/>
      <c r="MOS9" s="82"/>
      <c r="MOT9" s="82"/>
      <c r="MOU9" s="82"/>
      <c r="MOV9" s="82"/>
      <c r="MOW9" s="82"/>
      <c r="MOX9" s="82"/>
      <c r="MOY9" s="82"/>
      <c r="MOZ9" s="82"/>
      <c r="MPA9" s="82"/>
      <c r="MPB9" s="82"/>
      <c r="MPC9" s="82"/>
      <c r="MPD9" s="82"/>
      <c r="MPE9" s="82"/>
      <c r="MPF9" s="82"/>
      <c r="MPG9" s="82"/>
      <c r="MPH9" s="82"/>
      <c r="MPI9" s="82"/>
      <c r="MPJ9" s="82"/>
      <c r="MPK9" s="82"/>
      <c r="MPL9" s="82"/>
      <c r="MPM9" s="82"/>
      <c r="MPN9" s="82"/>
      <c r="MPO9" s="82"/>
      <c r="MPP9" s="82"/>
      <c r="MPQ9" s="82"/>
      <c r="MPR9" s="82"/>
      <c r="MPS9" s="82"/>
      <c r="MPT9" s="82"/>
      <c r="MPU9" s="82"/>
      <c r="MPV9" s="82"/>
      <c r="MPW9" s="82"/>
      <c r="MPX9" s="82"/>
      <c r="MPY9" s="82"/>
      <c r="MPZ9" s="82"/>
      <c r="MQA9" s="82"/>
      <c r="MQB9" s="82"/>
      <c r="MQC9" s="82"/>
      <c r="MQD9" s="82"/>
      <c r="MQE9" s="82"/>
      <c r="MQF9" s="82"/>
      <c r="MQG9" s="82"/>
      <c r="MQH9" s="82"/>
      <c r="MQI9" s="82"/>
      <c r="MQJ9" s="82"/>
      <c r="MQK9" s="82"/>
      <c r="MQL9" s="82"/>
      <c r="MQM9" s="82"/>
      <c r="MQN9" s="82"/>
      <c r="MQO9" s="82"/>
      <c r="MQP9" s="82"/>
      <c r="MQQ9" s="82"/>
      <c r="MQR9" s="82"/>
      <c r="MQS9" s="82"/>
      <c r="MQT9" s="82"/>
      <c r="MQU9" s="82"/>
      <c r="MQV9" s="82"/>
      <c r="MQW9" s="82"/>
      <c r="MQX9" s="82"/>
      <c r="MQY9" s="82"/>
      <c r="MQZ9" s="82"/>
      <c r="MRA9" s="82"/>
      <c r="MRB9" s="82"/>
      <c r="MRC9" s="82"/>
      <c r="MRD9" s="82"/>
      <c r="MRE9" s="82"/>
      <c r="MRF9" s="82"/>
      <c r="MRG9" s="82"/>
      <c r="MRH9" s="82"/>
      <c r="MRI9" s="82"/>
      <c r="MRJ9" s="82"/>
      <c r="MRK9" s="82"/>
      <c r="MRL9" s="82"/>
      <c r="MRM9" s="82"/>
      <c r="MRN9" s="82"/>
      <c r="MRO9" s="82"/>
      <c r="MRP9" s="82"/>
      <c r="MRQ9" s="82"/>
      <c r="MRR9" s="82"/>
      <c r="MRS9" s="82"/>
      <c r="MRT9" s="82"/>
      <c r="MRU9" s="82"/>
      <c r="MRV9" s="82"/>
      <c r="MRW9" s="82"/>
      <c r="MRX9" s="82"/>
      <c r="MRY9" s="82"/>
      <c r="MRZ9" s="82"/>
      <c r="MSA9" s="82"/>
      <c r="MSB9" s="82"/>
      <c r="MSC9" s="82"/>
      <c r="MSD9" s="82"/>
      <c r="MSE9" s="82"/>
      <c r="MSF9" s="82"/>
      <c r="MSG9" s="82"/>
      <c r="MSH9" s="82"/>
      <c r="MSI9" s="82"/>
      <c r="MSJ9" s="82"/>
      <c r="MSK9" s="82"/>
      <c r="MSL9" s="82"/>
      <c r="MSM9" s="82"/>
      <c r="MSN9" s="82"/>
      <c r="MSO9" s="82"/>
      <c r="MSP9" s="82"/>
      <c r="MSQ9" s="82"/>
      <c r="MSR9" s="82"/>
      <c r="MSS9" s="82"/>
      <c r="MST9" s="82"/>
      <c r="MSU9" s="82"/>
      <c r="MSV9" s="82"/>
      <c r="MSW9" s="82"/>
      <c r="MSX9" s="82"/>
      <c r="MSY9" s="82"/>
      <c r="MSZ9" s="82"/>
      <c r="MTA9" s="82"/>
      <c r="MTB9" s="82"/>
      <c r="MTC9" s="82"/>
      <c r="MTD9" s="82"/>
      <c r="MTE9" s="82"/>
      <c r="MTF9" s="82"/>
      <c r="MTG9" s="82"/>
      <c r="MTH9" s="82"/>
      <c r="MTI9" s="82"/>
      <c r="MTJ9" s="82"/>
      <c r="MTK9" s="82"/>
      <c r="MTL9" s="82"/>
      <c r="MTM9" s="82"/>
      <c r="MTN9" s="82"/>
      <c r="MTO9" s="82"/>
      <c r="MTP9" s="82"/>
      <c r="MTQ9" s="82"/>
      <c r="MTR9" s="82"/>
      <c r="MTS9" s="82"/>
      <c r="MTT9" s="82"/>
      <c r="MTU9" s="82"/>
      <c r="MTV9" s="82"/>
      <c r="MTW9" s="82"/>
      <c r="MTX9" s="82"/>
      <c r="MTY9" s="82"/>
      <c r="MTZ9" s="82"/>
      <c r="MUA9" s="82"/>
      <c r="MUB9" s="82"/>
      <c r="MUC9" s="82"/>
      <c r="MUD9" s="82"/>
      <c r="MUE9" s="82"/>
      <c r="MUF9" s="82"/>
      <c r="MUG9" s="82"/>
      <c r="MUH9" s="82"/>
      <c r="MUI9" s="82"/>
      <c r="MUJ9" s="82"/>
      <c r="MUK9" s="82"/>
      <c r="MUL9" s="82"/>
      <c r="MUM9" s="82"/>
      <c r="MUN9" s="82"/>
      <c r="MUO9" s="82"/>
      <c r="MUP9" s="82"/>
      <c r="MUQ9" s="82"/>
      <c r="MUR9" s="82"/>
      <c r="MUS9" s="82"/>
      <c r="MUT9" s="82"/>
      <c r="MUU9" s="82"/>
      <c r="MUV9" s="82"/>
      <c r="MUW9" s="82"/>
      <c r="MUX9" s="82"/>
      <c r="MUY9" s="82"/>
      <c r="MUZ9" s="82"/>
      <c r="MVA9" s="82"/>
      <c r="MVB9" s="82"/>
      <c r="MVC9" s="82"/>
      <c r="MVD9" s="82"/>
      <c r="MVE9" s="82"/>
      <c r="MVF9" s="82"/>
      <c r="MVG9" s="82"/>
      <c r="MVH9" s="82"/>
      <c r="MVI9" s="82"/>
      <c r="MVJ9" s="82"/>
      <c r="MVK9" s="82"/>
      <c r="MVL9" s="82"/>
      <c r="MVM9" s="82"/>
      <c r="MVN9" s="82"/>
      <c r="MVO9" s="82"/>
      <c r="MVP9" s="82"/>
      <c r="MVQ9" s="82"/>
      <c r="MVR9" s="82"/>
      <c r="MVS9" s="82"/>
      <c r="MVT9" s="82"/>
      <c r="MVU9" s="82"/>
      <c r="MVV9" s="82"/>
      <c r="MVW9" s="82"/>
      <c r="MVX9" s="82"/>
      <c r="MVY9" s="82"/>
      <c r="MVZ9" s="82"/>
      <c r="MWA9" s="82"/>
      <c r="MWB9" s="82"/>
      <c r="MWC9" s="82"/>
      <c r="MWD9" s="82"/>
      <c r="MWE9" s="82"/>
      <c r="MWF9" s="82"/>
      <c r="MWG9" s="82"/>
      <c r="MWH9" s="82"/>
      <c r="MWI9" s="82"/>
      <c r="MWJ9" s="82"/>
      <c r="MWK9" s="82"/>
      <c r="MWL9" s="82"/>
      <c r="MWM9" s="82"/>
      <c r="MWN9" s="82"/>
      <c r="MWO9" s="82"/>
      <c r="MWP9" s="82"/>
      <c r="MWQ9" s="82"/>
      <c r="MWR9" s="82"/>
      <c r="MWS9" s="82"/>
      <c r="MWT9" s="82"/>
      <c r="MWU9" s="82"/>
      <c r="MWV9" s="82"/>
      <c r="MWW9" s="82"/>
      <c r="MWX9" s="82"/>
      <c r="MWY9" s="82"/>
      <c r="MWZ9" s="82"/>
      <c r="MXA9" s="82"/>
      <c r="MXB9" s="82"/>
      <c r="MXC9" s="82"/>
      <c r="MXD9" s="82"/>
      <c r="MXE9" s="82"/>
      <c r="MXF9" s="82"/>
      <c r="MXG9" s="82"/>
      <c r="MXH9" s="82"/>
      <c r="MXI9" s="82"/>
      <c r="MXJ9" s="82"/>
      <c r="MXK9" s="82"/>
      <c r="MXL9" s="82"/>
      <c r="MXM9" s="82"/>
      <c r="MXN9" s="82"/>
      <c r="MXO9" s="82"/>
      <c r="MXP9" s="82"/>
      <c r="MXQ9" s="82"/>
      <c r="MXR9" s="82"/>
      <c r="MXS9" s="82"/>
      <c r="MXT9" s="82"/>
      <c r="MXU9" s="82"/>
      <c r="MXV9" s="82"/>
      <c r="MXW9" s="82"/>
      <c r="MXX9" s="82"/>
      <c r="MXY9" s="82"/>
      <c r="MXZ9" s="82"/>
      <c r="MYA9" s="82"/>
      <c r="MYB9" s="82"/>
      <c r="MYC9" s="82"/>
      <c r="MYD9" s="82"/>
      <c r="MYE9" s="82"/>
      <c r="MYF9" s="82"/>
      <c r="MYG9" s="82"/>
      <c r="MYH9" s="82"/>
      <c r="MYI9" s="82"/>
      <c r="MYJ9" s="82"/>
      <c r="MYK9" s="82"/>
      <c r="MYL9" s="82"/>
      <c r="MYM9" s="82"/>
      <c r="MYN9" s="82"/>
      <c r="MYO9" s="82"/>
      <c r="MYP9" s="82"/>
      <c r="MYQ9" s="82"/>
      <c r="MYR9" s="82"/>
      <c r="MYS9" s="82"/>
      <c r="MYT9" s="82"/>
      <c r="MYU9" s="82"/>
      <c r="MYV9" s="82"/>
      <c r="MYW9" s="82"/>
      <c r="MYX9" s="82"/>
      <c r="MYY9" s="82"/>
      <c r="MYZ9" s="82"/>
      <c r="MZA9" s="82"/>
      <c r="MZB9" s="82"/>
      <c r="MZC9" s="82"/>
      <c r="MZD9" s="82"/>
      <c r="MZE9" s="82"/>
      <c r="MZF9" s="82"/>
      <c r="MZG9" s="82"/>
      <c r="MZH9" s="82"/>
      <c r="MZI9" s="82"/>
      <c r="MZJ9" s="82"/>
      <c r="MZK9" s="82"/>
      <c r="MZL9" s="82"/>
      <c r="MZM9" s="82"/>
      <c r="MZN9" s="82"/>
      <c r="MZO9" s="82"/>
      <c r="MZP9" s="82"/>
      <c r="MZQ9" s="82"/>
      <c r="MZR9" s="82"/>
      <c r="MZS9" s="82"/>
      <c r="MZT9" s="82"/>
      <c r="MZU9" s="82"/>
      <c r="MZV9" s="82"/>
      <c r="MZW9" s="82"/>
      <c r="MZX9" s="82"/>
      <c r="MZY9" s="82"/>
      <c r="MZZ9" s="82"/>
      <c r="NAA9" s="82"/>
      <c r="NAB9" s="82"/>
      <c r="NAC9" s="82"/>
      <c r="NAD9" s="82"/>
      <c r="NAE9" s="82"/>
      <c r="NAF9" s="82"/>
      <c r="NAG9" s="82"/>
      <c r="NAH9" s="82"/>
      <c r="NAI9" s="82"/>
      <c r="NAJ9" s="82"/>
      <c r="NAK9" s="82"/>
      <c r="NAL9" s="82"/>
      <c r="NAM9" s="82"/>
      <c r="NAN9" s="82"/>
      <c r="NAO9" s="82"/>
      <c r="NAP9" s="82"/>
      <c r="NAQ9" s="82"/>
      <c r="NAR9" s="82"/>
      <c r="NAS9" s="82"/>
      <c r="NAT9" s="82"/>
      <c r="NAU9" s="82"/>
      <c r="NAV9" s="82"/>
      <c r="NAW9" s="82"/>
      <c r="NAX9" s="82"/>
      <c r="NAY9" s="82"/>
      <c r="NAZ9" s="82"/>
      <c r="NBA9" s="82"/>
      <c r="NBB9" s="82"/>
      <c r="NBC9" s="82"/>
      <c r="NBD9" s="82"/>
      <c r="NBE9" s="82"/>
      <c r="NBF9" s="82"/>
      <c r="NBG9" s="82"/>
      <c r="NBH9" s="82"/>
      <c r="NBI9" s="82"/>
      <c r="NBJ9" s="82"/>
      <c r="NBK9" s="82"/>
      <c r="NBL9" s="82"/>
      <c r="NBM9" s="82"/>
      <c r="NBN9" s="82"/>
      <c r="NBO9" s="82"/>
      <c r="NBP9" s="82"/>
      <c r="NBQ9" s="82"/>
      <c r="NBR9" s="82"/>
      <c r="NBS9" s="82"/>
      <c r="NBT9" s="82"/>
      <c r="NBU9" s="82"/>
      <c r="NBV9" s="82"/>
      <c r="NBW9" s="82"/>
      <c r="NBX9" s="82"/>
      <c r="NBY9" s="82"/>
      <c r="NBZ9" s="82"/>
      <c r="NCA9" s="82"/>
      <c r="NCB9" s="82"/>
      <c r="NCC9" s="82"/>
      <c r="NCD9" s="82"/>
      <c r="NCE9" s="82"/>
      <c r="NCF9" s="82"/>
      <c r="NCG9" s="82"/>
      <c r="NCH9" s="82"/>
      <c r="NCI9" s="82"/>
      <c r="NCJ9" s="82"/>
      <c r="NCK9" s="82"/>
      <c r="NCL9" s="82"/>
      <c r="NCM9" s="82"/>
      <c r="NCN9" s="82"/>
      <c r="NCO9" s="82"/>
      <c r="NCP9" s="82"/>
      <c r="NCQ9" s="82"/>
      <c r="NCR9" s="82"/>
      <c r="NCS9" s="82"/>
      <c r="NCT9" s="82"/>
      <c r="NCU9" s="82"/>
      <c r="NCV9" s="82"/>
      <c r="NCW9" s="82"/>
      <c r="NCX9" s="82"/>
      <c r="NCY9" s="82"/>
      <c r="NCZ9" s="82"/>
      <c r="NDA9" s="82"/>
      <c r="NDB9" s="82"/>
      <c r="NDC9" s="82"/>
      <c r="NDD9" s="82"/>
      <c r="NDE9" s="82"/>
      <c r="NDF9" s="82"/>
      <c r="NDG9" s="82"/>
      <c r="NDH9" s="82"/>
      <c r="NDI9" s="82"/>
      <c r="NDJ9" s="82"/>
      <c r="NDK9" s="82"/>
      <c r="NDL9" s="82"/>
      <c r="NDM9" s="82"/>
      <c r="NDN9" s="82"/>
      <c r="NDO9" s="82"/>
      <c r="NDP9" s="82"/>
      <c r="NDQ9" s="82"/>
      <c r="NDR9" s="82"/>
      <c r="NDS9" s="82"/>
      <c r="NDT9" s="82"/>
      <c r="NDU9" s="82"/>
      <c r="NDV9" s="82"/>
      <c r="NDW9" s="82"/>
      <c r="NDX9" s="82"/>
      <c r="NDY9" s="82"/>
      <c r="NDZ9" s="82"/>
      <c r="NEA9" s="82"/>
      <c r="NEB9" s="82"/>
      <c r="NEC9" s="82"/>
      <c r="NED9" s="82"/>
      <c r="NEE9" s="82"/>
      <c r="NEF9" s="82"/>
      <c r="NEG9" s="82"/>
      <c r="NEH9" s="82"/>
      <c r="NEI9" s="82"/>
      <c r="NEJ9" s="82"/>
      <c r="NEK9" s="82"/>
      <c r="NEL9" s="82"/>
      <c r="NEM9" s="82"/>
      <c r="NEN9" s="82"/>
      <c r="NEO9" s="82"/>
      <c r="NEP9" s="82"/>
      <c r="NEQ9" s="82"/>
      <c r="NER9" s="82"/>
      <c r="NES9" s="82"/>
      <c r="NET9" s="82"/>
      <c r="NEU9" s="82"/>
      <c r="NEV9" s="82"/>
      <c r="NEW9" s="82"/>
      <c r="NEX9" s="82"/>
      <c r="NEY9" s="82"/>
      <c r="NEZ9" s="82"/>
      <c r="NFA9" s="82"/>
      <c r="NFB9" s="82"/>
      <c r="NFC9" s="82"/>
      <c r="NFD9" s="82"/>
      <c r="NFE9" s="82"/>
      <c r="NFF9" s="82"/>
      <c r="NFG9" s="82"/>
      <c r="NFH9" s="82"/>
      <c r="NFI9" s="82"/>
      <c r="NFJ9" s="82"/>
      <c r="NFK9" s="82"/>
      <c r="NFL9" s="82"/>
      <c r="NFM9" s="82"/>
      <c r="NFN9" s="82"/>
      <c r="NFO9" s="82"/>
      <c r="NFP9" s="82"/>
      <c r="NFQ9" s="82"/>
      <c r="NFR9" s="82"/>
      <c r="NFS9" s="82"/>
      <c r="NFT9" s="82"/>
      <c r="NFU9" s="82"/>
      <c r="NFV9" s="82"/>
      <c r="NFW9" s="82"/>
      <c r="NFX9" s="82"/>
      <c r="NFY9" s="82"/>
      <c r="NFZ9" s="82"/>
      <c r="NGA9" s="82"/>
      <c r="NGB9" s="82"/>
      <c r="NGC9" s="82"/>
      <c r="NGD9" s="82"/>
      <c r="NGE9" s="82"/>
      <c r="NGF9" s="82"/>
      <c r="NGG9" s="82"/>
      <c r="NGH9" s="82"/>
      <c r="NGI9" s="82"/>
      <c r="NGJ9" s="82"/>
      <c r="NGK9" s="82"/>
      <c r="NGL9" s="82"/>
      <c r="NGM9" s="82"/>
      <c r="NGN9" s="82"/>
      <c r="NGO9" s="82"/>
      <c r="NGP9" s="82"/>
      <c r="NGQ9" s="82"/>
      <c r="NGR9" s="82"/>
      <c r="NGS9" s="82"/>
      <c r="NGT9" s="82"/>
      <c r="NGU9" s="82"/>
      <c r="NGV9" s="82"/>
      <c r="NGW9" s="82"/>
      <c r="NGX9" s="82"/>
      <c r="NGY9" s="82"/>
      <c r="NGZ9" s="82"/>
      <c r="NHA9" s="82"/>
      <c r="NHB9" s="82"/>
      <c r="NHC9" s="82"/>
      <c r="NHD9" s="82"/>
      <c r="NHE9" s="82"/>
      <c r="NHF9" s="82"/>
      <c r="NHG9" s="82"/>
      <c r="NHH9" s="82"/>
      <c r="NHI9" s="82"/>
      <c r="NHJ9" s="82"/>
      <c r="NHK9" s="82"/>
      <c r="NHL9" s="82"/>
      <c r="NHM9" s="82"/>
      <c r="NHN9" s="82"/>
      <c r="NHO9" s="82"/>
      <c r="NHP9" s="82"/>
      <c r="NHQ9" s="82"/>
      <c r="NHR9" s="82"/>
      <c r="NHS9" s="82"/>
      <c r="NHT9" s="82"/>
      <c r="NHU9" s="82"/>
      <c r="NHV9" s="82"/>
      <c r="NHW9" s="82"/>
      <c r="NHX9" s="82"/>
      <c r="NHY9" s="82"/>
      <c r="NHZ9" s="82"/>
      <c r="NIA9" s="82"/>
      <c r="NIB9" s="82"/>
      <c r="NIC9" s="82"/>
      <c r="NID9" s="82"/>
      <c r="NIE9" s="82"/>
      <c r="NIF9" s="82"/>
      <c r="NIG9" s="82"/>
      <c r="NIH9" s="82"/>
      <c r="NII9" s="82"/>
      <c r="NIJ9" s="82"/>
      <c r="NIK9" s="82"/>
      <c r="NIL9" s="82"/>
      <c r="NIM9" s="82"/>
      <c r="NIN9" s="82"/>
      <c r="NIO9" s="82"/>
      <c r="NIP9" s="82"/>
      <c r="NIQ9" s="82"/>
      <c r="NIR9" s="82"/>
      <c r="NIS9" s="82"/>
      <c r="NIT9" s="82"/>
      <c r="NIU9" s="82"/>
      <c r="NIV9" s="82"/>
      <c r="NIW9" s="82"/>
      <c r="NIX9" s="82"/>
      <c r="NIY9" s="82"/>
      <c r="NIZ9" s="82"/>
      <c r="NJA9" s="82"/>
      <c r="NJB9" s="82"/>
      <c r="NJC9" s="82"/>
      <c r="NJD9" s="82"/>
      <c r="NJE9" s="82"/>
      <c r="NJF9" s="82"/>
      <c r="NJG9" s="82"/>
      <c r="NJH9" s="82"/>
      <c r="NJI9" s="82"/>
      <c r="NJJ9" s="82"/>
      <c r="NJK9" s="82"/>
      <c r="NJL9" s="82"/>
      <c r="NJM9" s="82"/>
      <c r="NJN9" s="82"/>
      <c r="NJO9" s="82"/>
      <c r="NJP9" s="82"/>
      <c r="NJQ9" s="82"/>
      <c r="NJR9" s="82"/>
      <c r="NJS9" s="82"/>
      <c r="NJT9" s="82"/>
      <c r="NJU9" s="82"/>
      <c r="NJV9" s="82"/>
      <c r="NJW9" s="82"/>
      <c r="NJX9" s="82"/>
      <c r="NJY9" s="82"/>
      <c r="NJZ9" s="82"/>
      <c r="NKA9" s="82"/>
      <c r="NKB9" s="82"/>
      <c r="NKC9" s="82"/>
      <c r="NKD9" s="82"/>
      <c r="NKE9" s="82"/>
      <c r="NKF9" s="82"/>
      <c r="NKG9" s="82"/>
      <c r="NKH9" s="82"/>
      <c r="NKI9" s="82"/>
      <c r="NKJ9" s="82"/>
      <c r="NKK9" s="82"/>
      <c r="NKL9" s="82"/>
      <c r="NKM9" s="82"/>
      <c r="NKN9" s="82"/>
      <c r="NKO9" s="82"/>
      <c r="NKP9" s="82"/>
      <c r="NKQ9" s="82"/>
      <c r="NKR9" s="82"/>
      <c r="NKS9" s="82"/>
      <c r="NKT9" s="82"/>
      <c r="NKU9" s="82"/>
      <c r="NKV9" s="82"/>
      <c r="NKW9" s="82"/>
      <c r="NKX9" s="82"/>
      <c r="NKY9" s="82"/>
      <c r="NKZ9" s="82"/>
      <c r="NLA9" s="82"/>
      <c r="NLB9" s="82"/>
      <c r="NLC9" s="82"/>
      <c r="NLD9" s="82"/>
      <c r="NLE9" s="82"/>
      <c r="NLF9" s="82"/>
      <c r="NLG9" s="82"/>
      <c r="NLH9" s="82"/>
      <c r="NLI9" s="82"/>
      <c r="NLJ9" s="82"/>
      <c r="NLK9" s="82"/>
      <c r="NLL9" s="82"/>
      <c r="NLM9" s="82"/>
      <c r="NLN9" s="82"/>
      <c r="NLO9" s="82"/>
      <c r="NLP9" s="82"/>
      <c r="NLQ9" s="82"/>
      <c r="NLR9" s="82"/>
      <c r="NLS9" s="82"/>
      <c r="NLT9" s="82"/>
      <c r="NLU9" s="82"/>
      <c r="NLV9" s="82"/>
      <c r="NLW9" s="82"/>
      <c r="NLX9" s="82"/>
      <c r="NLY9" s="82"/>
      <c r="NLZ9" s="82"/>
      <c r="NMA9" s="82"/>
      <c r="NMB9" s="82"/>
      <c r="NMC9" s="82"/>
      <c r="NMD9" s="82"/>
      <c r="NME9" s="82"/>
      <c r="NMF9" s="82"/>
      <c r="NMG9" s="82"/>
      <c r="NMH9" s="82"/>
      <c r="NMI9" s="82"/>
      <c r="NMJ9" s="82"/>
      <c r="NMK9" s="82"/>
      <c r="NML9" s="82"/>
      <c r="NMM9" s="82"/>
      <c r="NMN9" s="82"/>
      <c r="NMO9" s="82"/>
      <c r="NMP9" s="82"/>
      <c r="NMQ9" s="82"/>
      <c r="NMR9" s="82"/>
      <c r="NMS9" s="82"/>
      <c r="NMT9" s="82"/>
      <c r="NMU9" s="82"/>
      <c r="NMV9" s="82"/>
      <c r="NMW9" s="82"/>
      <c r="NMX9" s="82"/>
      <c r="NMY9" s="82"/>
      <c r="NMZ9" s="82"/>
      <c r="NNA9" s="82"/>
      <c r="NNB9" s="82"/>
      <c r="NNC9" s="82"/>
      <c r="NND9" s="82"/>
      <c r="NNE9" s="82"/>
      <c r="NNF9" s="82"/>
      <c r="NNG9" s="82"/>
      <c r="NNH9" s="82"/>
      <c r="NNI9" s="82"/>
      <c r="NNJ9" s="82"/>
      <c r="NNK9" s="82"/>
      <c r="NNL9" s="82"/>
      <c r="NNM9" s="82"/>
      <c r="NNN9" s="82"/>
      <c r="NNO9" s="82"/>
      <c r="NNP9" s="82"/>
      <c r="NNQ9" s="82"/>
      <c r="NNR9" s="82"/>
      <c r="NNS9" s="82"/>
      <c r="NNT9" s="82"/>
      <c r="NNU9" s="82"/>
      <c r="NNV9" s="82"/>
      <c r="NNW9" s="82"/>
      <c r="NNX9" s="82"/>
      <c r="NNY9" s="82"/>
      <c r="NNZ9" s="82"/>
      <c r="NOA9" s="82"/>
      <c r="NOB9" s="82"/>
      <c r="NOC9" s="82"/>
      <c r="NOD9" s="82"/>
      <c r="NOE9" s="82"/>
      <c r="NOF9" s="82"/>
      <c r="NOG9" s="82"/>
      <c r="NOH9" s="82"/>
      <c r="NOI9" s="82"/>
      <c r="NOJ9" s="82"/>
      <c r="NOK9" s="82"/>
      <c r="NOL9" s="82"/>
      <c r="NOM9" s="82"/>
      <c r="NON9" s="82"/>
      <c r="NOO9" s="82"/>
      <c r="NOP9" s="82"/>
      <c r="NOQ9" s="82"/>
      <c r="NOR9" s="82"/>
      <c r="NOS9" s="82"/>
      <c r="NOT9" s="82"/>
      <c r="NOU9" s="82"/>
      <c r="NOV9" s="82"/>
      <c r="NOW9" s="82"/>
      <c r="NOX9" s="82"/>
      <c r="NOY9" s="82"/>
      <c r="NOZ9" s="82"/>
      <c r="NPA9" s="82"/>
      <c r="NPB9" s="82"/>
      <c r="NPC9" s="82"/>
      <c r="NPD9" s="82"/>
      <c r="NPE9" s="82"/>
      <c r="NPF9" s="82"/>
      <c r="NPG9" s="82"/>
      <c r="NPH9" s="82"/>
      <c r="NPI9" s="82"/>
      <c r="NPJ9" s="82"/>
      <c r="NPK9" s="82"/>
      <c r="NPL9" s="82"/>
      <c r="NPM9" s="82"/>
      <c r="NPN9" s="82"/>
      <c r="NPO9" s="82"/>
      <c r="NPP9" s="82"/>
      <c r="NPQ9" s="82"/>
      <c r="NPR9" s="82"/>
      <c r="NPS9" s="82"/>
      <c r="NPT9" s="82"/>
      <c r="NPU9" s="82"/>
      <c r="NPV9" s="82"/>
      <c r="NPW9" s="82"/>
      <c r="NPX9" s="82"/>
      <c r="NPY9" s="82"/>
      <c r="NPZ9" s="82"/>
      <c r="NQA9" s="82"/>
      <c r="NQB9" s="82"/>
      <c r="NQC9" s="82"/>
      <c r="NQD9" s="82"/>
      <c r="NQE9" s="82"/>
      <c r="NQF9" s="82"/>
      <c r="NQG9" s="82"/>
      <c r="NQH9" s="82"/>
      <c r="NQI9" s="82"/>
      <c r="NQJ9" s="82"/>
      <c r="NQK9" s="82"/>
      <c r="NQL9" s="82"/>
      <c r="NQM9" s="82"/>
      <c r="NQN9" s="82"/>
      <c r="NQO9" s="82"/>
      <c r="NQP9" s="82"/>
      <c r="NQQ9" s="82"/>
      <c r="NQR9" s="82"/>
      <c r="NQS9" s="82"/>
      <c r="NQT9" s="82"/>
      <c r="NQU9" s="82"/>
      <c r="NQV9" s="82"/>
      <c r="NQW9" s="82"/>
      <c r="NQX9" s="82"/>
      <c r="NQY9" s="82"/>
      <c r="NQZ9" s="82"/>
      <c r="NRA9" s="82"/>
      <c r="NRB9" s="82"/>
      <c r="NRC9" s="82"/>
      <c r="NRD9" s="82"/>
      <c r="NRE9" s="82"/>
      <c r="NRF9" s="82"/>
      <c r="NRG9" s="82"/>
      <c r="NRH9" s="82"/>
      <c r="NRI9" s="82"/>
      <c r="NRJ9" s="82"/>
      <c r="NRK9" s="82"/>
      <c r="NRL9" s="82"/>
      <c r="NRM9" s="82"/>
      <c r="NRN9" s="82"/>
      <c r="NRO9" s="82"/>
      <c r="NRP9" s="82"/>
      <c r="NRQ9" s="82"/>
      <c r="NRR9" s="82"/>
      <c r="NRS9" s="82"/>
      <c r="NRT9" s="82"/>
      <c r="NRU9" s="82"/>
      <c r="NRV9" s="82"/>
      <c r="NRW9" s="82"/>
      <c r="NRX9" s="82"/>
      <c r="NRY9" s="82"/>
      <c r="NRZ9" s="82"/>
      <c r="NSA9" s="82"/>
      <c r="NSB9" s="82"/>
      <c r="NSC9" s="82"/>
      <c r="NSD9" s="82"/>
      <c r="NSE9" s="82"/>
      <c r="NSF9" s="82"/>
      <c r="NSG9" s="82"/>
      <c r="NSH9" s="82"/>
      <c r="NSI9" s="82"/>
      <c r="NSJ9" s="82"/>
      <c r="NSK9" s="82"/>
      <c r="NSL9" s="82"/>
      <c r="NSM9" s="82"/>
      <c r="NSN9" s="82"/>
      <c r="NSO9" s="82"/>
      <c r="NSP9" s="82"/>
      <c r="NSQ9" s="82"/>
      <c r="NSR9" s="82"/>
      <c r="NSS9" s="82"/>
      <c r="NST9" s="82"/>
      <c r="NSU9" s="82"/>
      <c r="NSV9" s="82"/>
      <c r="NSW9" s="82"/>
      <c r="NSX9" s="82"/>
      <c r="NSY9" s="82"/>
      <c r="NSZ9" s="82"/>
      <c r="NTA9" s="82"/>
      <c r="NTB9" s="82"/>
      <c r="NTC9" s="82"/>
      <c r="NTD9" s="82"/>
      <c r="NTE9" s="82"/>
      <c r="NTF9" s="82"/>
      <c r="NTG9" s="82"/>
      <c r="NTH9" s="82"/>
      <c r="NTI9" s="82"/>
      <c r="NTJ9" s="82"/>
      <c r="NTK9" s="82"/>
      <c r="NTL9" s="82"/>
      <c r="NTM9" s="82"/>
      <c r="NTN9" s="82"/>
      <c r="NTO9" s="82"/>
      <c r="NTP9" s="82"/>
      <c r="NTQ9" s="82"/>
      <c r="NTR9" s="82"/>
      <c r="NTS9" s="82"/>
      <c r="NTT9" s="82"/>
      <c r="NTU9" s="82"/>
      <c r="NTV9" s="82"/>
      <c r="NTW9" s="82"/>
      <c r="NTX9" s="82"/>
      <c r="NTY9" s="82"/>
      <c r="NTZ9" s="82"/>
      <c r="NUA9" s="82"/>
      <c r="NUB9" s="82"/>
      <c r="NUC9" s="82"/>
      <c r="NUD9" s="82"/>
      <c r="NUE9" s="82"/>
      <c r="NUF9" s="82"/>
      <c r="NUG9" s="82"/>
      <c r="NUH9" s="82"/>
      <c r="NUI9" s="82"/>
      <c r="NUJ9" s="82"/>
      <c r="NUK9" s="82"/>
      <c r="NUL9" s="82"/>
      <c r="NUM9" s="82"/>
      <c r="NUN9" s="82"/>
      <c r="NUO9" s="82"/>
      <c r="NUP9" s="82"/>
      <c r="NUQ9" s="82"/>
      <c r="NUR9" s="82"/>
      <c r="NUS9" s="82"/>
      <c r="NUT9" s="82"/>
      <c r="NUU9" s="82"/>
      <c r="NUV9" s="82"/>
      <c r="NUW9" s="82"/>
      <c r="NUX9" s="82"/>
      <c r="NUY9" s="82"/>
      <c r="NUZ9" s="82"/>
      <c r="NVA9" s="82"/>
      <c r="NVB9" s="82"/>
      <c r="NVC9" s="82"/>
      <c r="NVD9" s="82"/>
      <c r="NVE9" s="82"/>
      <c r="NVF9" s="82"/>
      <c r="NVG9" s="82"/>
      <c r="NVH9" s="82"/>
      <c r="NVI9" s="82"/>
      <c r="NVJ9" s="82"/>
      <c r="NVK9" s="82"/>
      <c r="NVL9" s="82"/>
      <c r="NVM9" s="82"/>
      <c r="NVN9" s="82"/>
      <c r="NVO9" s="82"/>
      <c r="NVP9" s="82"/>
      <c r="NVQ9" s="82"/>
      <c r="NVR9" s="82"/>
      <c r="NVS9" s="82"/>
      <c r="NVT9" s="82"/>
      <c r="NVU9" s="82"/>
      <c r="NVV9" s="82"/>
      <c r="NVW9" s="82"/>
      <c r="NVX9" s="82"/>
      <c r="NVY9" s="82"/>
      <c r="NVZ9" s="82"/>
      <c r="NWA9" s="82"/>
      <c r="NWB9" s="82"/>
      <c r="NWC9" s="82"/>
      <c r="NWD9" s="82"/>
      <c r="NWE9" s="82"/>
      <c r="NWF9" s="82"/>
      <c r="NWG9" s="82"/>
      <c r="NWH9" s="82"/>
      <c r="NWI9" s="82"/>
      <c r="NWJ9" s="82"/>
      <c r="NWK9" s="82"/>
      <c r="NWL9" s="82"/>
      <c r="NWM9" s="82"/>
      <c r="NWN9" s="82"/>
      <c r="NWO9" s="82"/>
      <c r="NWP9" s="82"/>
      <c r="NWQ9" s="82"/>
      <c r="NWR9" s="82"/>
      <c r="NWS9" s="82"/>
      <c r="NWT9" s="82"/>
      <c r="NWU9" s="82"/>
      <c r="NWV9" s="82"/>
      <c r="NWW9" s="82"/>
      <c r="NWX9" s="82"/>
      <c r="NWY9" s="82"/>
      <c r="NWZ9" s="82"/>
      <c r="NXA9" s="82"/>
      <c r="NXB9" s="82"/>
      <c r="NXC9" s="82"/>
      <c r="NXD9" s="82"/>
      <c r="NXE9" s="82"/>
      <c r="NXF9" s="82"/>
      <c r="NXG9" s="82"/>
      <c r="NXH9" s="82"/>
      <c r="NXI9" s="82"/>
      <c r="NXJ9" s="82"/>
      <c r="NXK9" s="82"/>
      <c r="NXL9" s="82"/>
      <c r="NXM9" s="82"/>
      <c r="NXN9" s="82"/>
      <c r="NXO9" s="82"/>
      <c r="NXP9" s="82"/>
      <c r="NXQ9" s="82"/>
      <c r="NXR9" s="82"/>
      <c r="NXS9" s="82"/>
      <c r="NXT9" s="82"/>
      <c r="NXU9" s="82"/>
      <c r="NXV9" s="82"/>
      <c r="NXW9" s="82"/>
      <c r="NXX9" s="82"/>
      <c r="NXY9" s="82"/>
      <c r="NXZ9" s="82"/>
      <c r="NYA9" s="82"/>
      <c r="NYB9" s="82"/>
      <c r="NYC9" s="82"/>
      <c r="NYD9" s="82"/>
      <c r="NYE9" s="82"/>
      <c r="NYF9" s="82"/>
      <c r="NYG9" s="82"/>
      <c r="NYH9" s="82"/>
      <c r="NYI9" s="82"/>
      <c r="NYJ9" s="82"/>
      <c r="NYK9" s="82"/>
      <c r="NYL9" s="82"/>
      <c r="NYM9" s="82"/>
      <c r="NYN9" s="82"/>
      <c r="NYO9" s="82"/>
      <c r="NYP9" s="82"/>
      <c r="NYQ9" s="82"/>
      <c r="NYR9" s="82"/>
      <c r="NYS9" s="82"/>
      <c r="NYT9" s="82"/>
      <c r="NYU9" s="82"/>
      <c r="NYV9" s="82"/>
      <c r="NYW9" s="82"/>
      <c r="NYX9" s="82"/>
      <c r="NYY9" s="82"/>
      <c r="NYZ9" s="82"/>
      <c r="NZA9" s="82"/>
      <c r="NZB9" s="82"/>
      <c r="NZC9" s="82"/>
      <c r="NZD9" s="82"/>
      <c r="NZE9" s="82"/>
      <c r="NZF9" s="82"/>
      <c r="NZG9" s="82"/>
      <c r="NZH9" s="82"/>
      <c r="NZI9" s="82"/>
      <c r="NZJ9" s="82"/>
      <c r="NZK9" s="82"/>
      <c r="NZL9" s="82"/>
      <c r="NZM9" s="82"/>
      <c r="NZN9" s="82"/>
      <c r="NZO9" s="82"/>
      <c r="NZP9" s="82"/>
      <c r="NZQ9" s="82"/>
      <c r="NZR9" s="82"/>
      <c r="NZS9" s="82"/>
      <c r="NZT9" s="82"/>
      <c r="NZU9" s="82"/>
      <c r="NZV9" s="82"/>
      <c r="NZW9" s="82"/>
      <c r="NZX9" s="82"/>
      <c r="NZY9" s="82"/>
      <c r="NZZ9" s="82"/>
      <c r="OAA9" s="82"/>
      <c r="OAB9" s="82"/>
      <c r="OAC9" s="82"/>
      <c r="OAD9" s="82"/>
      <c r="OAE9" s="82"/>
      <c r="OAF9" s="82"/>
      <c r="OAG9" s="82"/>
      <c r="OAH9" s="82"/>
      <c r="OAI9" s="82"/>
      <c r="OAJ9" s="82"/>
      <c r="OAK9" s="82"/>
      <c r="OAL9" s="82"/>
      <c r="OAM9" s="82"/>
      <c r="OAN9" s="82"/>
      <c r="OAO9" s="82"/>
      <c r="OAP9" s="82"/>
      <c r="OAQ9" s="82"/>
      <c r="OAR9" s="82"/>
      <c r="OAS9" s="82"/>
      <c r="OAT9" s="82"/>
      <c r="OAU9" s="82"/>
      <c r="OAV9" s="82"/>
      <c r="OAW9" s="82"/>
      <c r="OAX9" s="82"/>
      <c r="OAY9" s="82"/>
      <c r="OAZ9" s="82"/>
      <c r="OBA9" s="82"/>
      <c r="OBB9" s="82"/>
      <c r="OBC9" s="82"/>
      <c r="OBD9" s="82"/>
      <c r="OBE9" s="82"/>
      <c r="OBF9" s="82"/>
      <c r="OBG9" s="82"/>
      <c r="OBH9" s="82"/>
      <c r="OBI9" s="82"/>
      <c r="OBJ9" s="82"/>
      <c r="OBK9" s="82"/>
      <c r="OBL9" s="82"/>
      <c r="OBM9" s="82"/>
      <c r="OBN9" s="82"/>
      <c r="OBO9" s="82"/>
      <c r="OBP9" s="82"/>
      <c r="OBQ9" s="82"/>
      <c r="OBR9" s="82"/>
      <c r="OBS9" s="82"/>
      <c r="OBT9" s="82"/>
      <c r="OBU9" s="82"/>
      <c r="OBV9" s="82"/>
      <c r="OBW9" s="82"/>
      <c r="OBX9" s="82"/>
      <c r="OBY9" s="82"/>
      <c r="OBZ9" s="82"/>
      <c r="OCA9" s="82"/>
      <c r="OCB9" s="82"/>
      <c r="OCC9" s="82"/>
      <c r="OCD9" s="82"/>
      <c r="OCE9" s="82"/>
      <c r="OCF9" s="82"/>
      <c r="OCG9" s="82"/>
      <c r="OCH9" s="82"/>
      <c r="OCI9" s="82"/>
      <c r="OCJ9" s="82"/>
      <c r="OCK9" s="82"/>
      <c r="OCL9" s="82"/>
      <c r="OCM9" s="82"/>
      <c r="OCN9" s="82"/>
      <c r="OCO9" s="82"/>
      <c r="OCP9" s="82"/>
      <c r="OCQ9" s="82"/>
      <c r="OCR9" s="82"/>
      <c r="OCS9" s="82"/>
      <c r="OCT9" s="82"/>
      <c r="OCU9" s="82"/>
      <c r="OCV9" s="82"/>
      <c r="OCW9" s="82"/>
      <c r="OCX9" s="82"/>
      <c r="OCY9" s="82"/>
      <c r="OCZ9" s="82"/>
      <c r="ODA9" s="82"/>
      <c r="ODB9" s="82"/>
      <c r="ODC9" s="82"/>
      <c r="ODD9" s="82"/>
      <c r="ODE9" s="82"/>
      <c r="ODF9" s="82"/>
      <c r="ODG9" s="82"/>
      <c r="ODH9" s="82"/>
      <c r="ODI9" s="82"/>
      <c r="ODJ9" s="82"/>
      <c r="ODK9" s="82"/>
      <c r="ODL9" s="82"/>
      <c r="ODM9" s="82"/>
      <c r="ODN9" s="82"/>
      <c r="ODO9" s="82"/>
      <c r="ODP9" s="82"/>
      <c r="ODQ9" s="82"/>
      <c r="ODR9" s="82"/>
      <c r="ODS9" s="82"/>
      <c r="ODT9" s="82"/>
      <c r="ODU9" s="82"/>
      <c r="ODV9" s="82"/>
      <c r="ODW9" s="82"/>
      <c r="ODX9" s="82"/>
      <c r="ODY9" s="82"/>
      <c r="ODZ9" s="82"/>
      <c r="OEA9" s="82"/>
      <c r="OEB9" s="82"/>
      <c r="OEC9" s="82"/>
      <c r="OED9" s="82"/>
      <c r="OEE9" s="82"/>
      <c r="OEF9" s="82"/>
      <c r="OEG9" s="82"/>
      <c r="OEH9" s="82"/>
      <c r="OEI9" s="82"/>
      <c r="OEJ9" s="82"/>
      <c r="OEK9" s="82"/>
      <c r="OEL9" s="82"/>
      <c r="OEM9" s="82"/>
      <c r="OEN9" s="82"/>
      <c r="OEO9" s="82"/>
      <c r="OEP9" s="82"/>
      <c r="OEQ9" s="82"/>
      <c r="OER9" s="82"/>
      <c r="OES9" s="82"/>
      <c r="OET9" s="82"/>
      <c r="OEU9" s="82"/>
      <c r="OEV9" s="82"/>
      <c r="OEW9" s="82"/>
      <c r="OEX9" s="82"/>
      <c r="OEY9" s="82"/>
      <c r="OEZ9" s="82"/>
      <c r="OFA9" s="82"/>
      <c r="OFB9" s="82"/>
      <c r="OFC9" s="82"/>
      <c r="OFD9" s="82"/>
      <c r="OFE9" s="82"/>
      <c r="OFF9" s="82"/>
      <c r="OFG9" s="82"/>
      <c r="OFH9" s="82"/>
      <c r="OFI9" s="82"/>
      <c r="OFJ9" s="82"/>
      <c r="OFK9" s="82"/>
      <c r="OFL9" s="82"/>
      <c r="OFM9" s="82"/>
      <c r="OFN9" s="82"/>
      <c r="OFO9" s="82"/>
      <c r="OFP9" s="82"/>
      <c r="OFQ9" s="82"/>
      <c r="OFR9" s="82"/>
      <c r="OFS9" s="82"/>
      <c r="OFT9" s="82"/>
      <c r="OFU9" s="82"/>
      <c r="OFV9" s="82"/>
      <c r="OFW9" s="82"/>
      <c r="OFX9" s="82"/>
      <c r="OFY9" s="82"/>
      <c r="OFZ9" s="82"/>
      <c r="OGA9" s="82"/>
      <c r="OGB9" s="82"/>
      <c r="OGC9" s="82"/>
      <c r="OGD9" s="82"/>
      <c r="OGE9" s="82"/>
      <c r="OGF9" s="82"/>
      <c r="OGG9" s="82"/>
      <c r="OGH9" s="82"/>
      <c r="OGI9" s="82"/>
      <c r="OGJ9" s="82"/>
      <c r="OGK9" s="82"/>
      <c r="OGL9" s="82"/>
      <c r="OGM9" s="82"/>
      <c r="OGN9" s="82"/>
      <c r="OGO9" s="82"/>
      <c r="OGP9" s="82"/>
      <c r="OGQ9" s="82"/>
      <c r="OGR9" s="82"/>
      <c r="OGS9" s="82"/>
      <c r="OGT9" s="82"/>
      <c r="OGU9" s="82"/>
      <c r="OGV9" s="82"/>
      <c r="OGW9" s="82"/>
      <c r="OGX9" s="82"/>
      <c r="OGY9" s="82"/>
      <c r="OGZ9" s="82"/>
      <c r="OHA9" s="82"/>
      <c r="OHB9" s="82"/>
      <c r="OHC9" s="82"/>
      <c r="OHD9" s="82"/>
      <c r="OHE9" s="82"/>
      <c r="OHF9" s="82"/>
      <c r="OHG9" s="82"/>
      <c r="OHH9" s="82"/>
      <c r="OHI9" s="82"/>
      <c r="OHJ9" s="82"/>
      <c r="OHK9" s="82"/>
      <c r="OHL9" s="82"/>
      <c r="OHM9" s="82"/>
      <c r="OHN9" s="82"/>
      <c r="OHO9" s="82"/>
      <c r="OHP9" s="82"/>
      <c r="OHQ9" s="82"/>
      <c r="OHR9" s="82"/>
      <c r="OHS9" s="82"/>
      <c r="OHT9" s="82"/>
      <c r="OHU9" s="82"/>
      <c r="OHV9" s="82"/>
      <c r="OHW9" s="82"/>
      <c r="OHX9" s="82"/>
      <c r="OHY9" s="82"/>
      <c r="OHZ9" s="82"/>
      <c r="OIA9" s="82"/>
      <c r="OIB9" s="82"/>
      <c r="OIC9" s="82"/>
      <c r="OID9" s="82"/>
      <c r="OIE9" s="82"/>
      <c r="OIF9" s="82"/>
      <c r="OIG9" s="82"/>
      <c r="OIH9" s="82"/>
      <c r="OII9" s="82"/>
      <c r="OIJ9" s="82"/>
      <c r="OIK9" s="82"/>
      <c r="OIL9" s="82"/>
      <c r="OIM9" s="82"/>
      <c r="OIN9" s="82"/>
      <c r="OIO9" s="82"/>
      <c r="OIP9" s="82"/>
      <c r="OIQ9" s="82"/>
      <c r="OIR9" s="82"/>
      <c r="OIS9" s="82"/>
      <c r="OIT9" s="82"/>
      <c r="OIU9" s="82"/>
      <c r="OIV9" s="82"/>
      <c r="OIW9" s="82"/>
      <c r="OIX9" s="82"/>
      <c r="OIY9" s="82"/>
      <c r="OIZ9" s="82"/>
      <c r="OJA9" s="82"/>
      <c r="OJB9" s="82"/>
      <c r="OJC9" s="82"/>
      <c r="OJD9" s="82"/>
      <c r="OJE9" s="82"/>
      <c r="OJF9" s="82"/>
      <c r="OJG9" s="82"/>
      <c r="OJH9" s="82"/>
      <c r="OJI9" s="82"/>
      <c r="OJJ9" s="82"/>
      <c r="OJK9" s="82"/>
      <c r="OJL9" s="82"/>
      <c r="OJM9" s="82"/>
      <c r="OJN9" s="82"/>
      <c r="OJO9" s="82"/>
      <c r="OJP9" s="82"/>
      <c r="OJQ9" s="82"/>
      <c r="OJR9" s="82"/>
      <c r="OJS9" s="82"/>
      <c r="OJT9" s="82"/>
      <c r="OJU9" s="82"/>
      <c r="OJV9" s="82"/>
      <c r="OJW9" s="82"/>
      <c r="OJX9" s="82"/>
      <c r="OJY9" s="82"/>
      <c r="OJZ9" s="82"/>
      <c r="OKA9" s="82"/>
      <c r="OKB9" s="82"/>
      <c r="OKC9" s="82"/>
      <c r="OKD9" s="82"/>
      <c r="OKE9" s="82"/>
      <c r="OKF9" s="82"/>
      <c r="OKG9" s="82"/>
      <c r="OKH9" s="82"/>
      <c r="OKI9" s="82"/>
      <c r="OKJ9" s="82"/>
      <c r="OKK9" s="82"/>
      <c r="OKL9" s="82"/>
      <c r="OKM9" s="82"/>
      <c r="OKN9" s="82"/>
      <c r="OKO9" s="82"/>
      <c r="OKP9" s="82"/>
      <c r="OKQ9" s="82"/>
      <c r="OKR9" s="82"/>
      <c r="OKS9" s="82"/>
      <c r="OKT9" s="82"/>
      <c r="OKU9" s="82"/>
      <c r="OKV9" s="82"/>
      <c r="OKW9" s="82"/>
      <c r="OKX9" s="82"/>
      <c r="OKY9" s="82"/>
      <c r="OKZ9" s="82"/>
      <c r="OLA9" s="82"/>
      <c r="OLB9" s="82"/>
      <c r="OLC9" s="82"/>
      <c r="OLD9" s="82"/>
      <c r="OLE9" s="82"/>
      <c r="OLF9" s="82"/>
      <c r="OLG9" s="82"/>
      <c r="OLH9" s="82"/>
      <c r="OLI9" s="82"/>
      <c r="OLJ9" s="82"/>
      <c r="OLK9" s="82"/>
      <c r="OLL9" s="82"/>
      <c r="OLM9" s="82"/>
      <c r="OLN9" s="82"/>
      <c r="OLO9" s="82"/>
      <c r="OLP9" s="82"/>
      <c r="OLQ9" s="82"/>
      <c r="OLR9" s="82"/>
      <c r="OLS9" s="82"/>
      <c r="OLT9" s="82"/>
      <c r="OLU9" s="82"/>
      <c r="OLV9" s="82"/>
      <c r="OLW9" s="82"/>
      <c r="OLX9" s="82"/>
      <c r="OLY9" s="82"/>
      <c r="OLZ9" s="82"/>
      <c r="OMA9" s="82"/>
      <c r="OMB9" s="82"/>
      <c r="OMC9" s="82"/>
      <c r="OMD9" s="82"/>
      <c r="OME9" s="82"/>
      <c r="OMF9" s="82"/>
      <c r="OMG9" s="82"/>
      <c r="OMH9" s="82"/>
      <c r="OMI9" s="82"/>
      <c r="OMJ9" s="82"/>
      <c r="OMK9" s="82"/>
      <c r="OML9" s="82"/>
      <c r="OMM9" s="82"/>
      <c r="OMN9" s="82"/>
      <c r="OMO9" s="82"/>
      <c r="OMP9" s="82"/>
      <c r="OMQ9" s="82"/>
      <c r="OMR9" s="82"/>
      <c r="OMS9" s="82"/>
      <c r="OMT9" s="82"/>
      <c r="OMU9" s="82"/>
      <c r="OMV9" s="82"/>
      <c r="OMW9" s="82"/>
      <c r="OMX9" s="82"/>
      <c r="OMY9" s="82"/>
      <c r="OMZ9" s="82"/>
      <c r="ONA9" s="82"/>
      <c r="ONB9" s="82"/>
      <c r="ONC9" s="82"/>
      <c r="OND9" s="82"/>
      <c r="ONE9" s="82"/>
      <c r="ONF9" s="82"/>
      <c r="ONG9" s="82"/>
      <c r="ONH9" s="82"/>
      <c r="ONI9" s="82"/>
      <c r="ONJ9" s="82"/>
      <c r="ONK9" s="82"/>
      <c r="ONL9" s="82"/>
      <c r="ONM9" s="82"/>
      <c r="ONN9" s="82"/>
      <c r="ONO9" s="82"/>
      <c r="ONP9" s="82"/>
      <c r="ONQ9" s="82"/>
      <c r="ONR9" s="82"/>
      <c r="ONS9" s="82"/>
      <c r="ONT9" s="82"/>
      <c r="ONU9" s="82"/>
      <c r="ONV9" s="82"/>
      <c r="ONW9" s="82"/>
      <c r="ONX9" s="82"/>
      <c r="ONY9" s="82"/>
      <c r="ONZ9" s="82"/>
      <c r="OOA9" s="82"/>
      <c r="OOB9" s="82"/>
      <c r="OOC9" s="82"/>
      <c r="OOD9" s="82"/>
      <c r="OOE9" s="82"/>
      <c r="OOF9" s="82"/>
      <c r="OOG9" s="82"/>
      <c r="OOH9" s="82"/>
      <c r="OOI9" s="82"/>
      <c r="OOJ9" s="82"/>
      <c r="OOK9" s="82"/>
      <c r="OOL9" s="82"/>
      <c r="OOM9" s="82"/>
      <c r="OON9" s="82"/>
      <c r="OOO9" s="82"/>
      <c r="OOP9" s="82"/>
      <c r="OOQ9" s="82"/>
      <c r="OOR9" s="82"/>
      <c r="OOS9" s="82"/>
      <c r="OOT9" s="82"/>
      <c r="OOU9" s="82"/>
      <c r="OOV9" s="82"/>
      <c r="OOW9" s="82"/>
      <c r="OOX9" s="82"/>
      <c r="OOY9" s="82"/>
      <c r="OOZ9" s="82"/>
      <c r="OPA9" s="82"/>
      <c r="OPB9" s="82"/>
      <c r="OPC9" s="82"/>
      <c r="OPD9" s="82"/>
      <c r="OPE9" s="82"/>
      <c r="OPF9" s="82"/>
      <c r="OPG9" s="82"/>
      <c r="OPH9" s="82"/>
      <c r="OPI9" s="82"/>
      <c r="OPJ9" s="82"/>
      <c r="OPK9" s="82"/>
      <c r="OPL9" s="82"/>
      <c r="OPM9" s="82"/>
      <c r="OPN9" s="82"/>
      <c r="OPO9" s="82"/>
      <c r="OPP9" s="82"/>
      <c r="OPQ9" s="82"/>
      <c r="OPR9" s="82"/>
      <c r="OPS9" s="82"/>
      <c r="OPT9" s="82"/>
      <c r="OPU9" s="82"/>
      <c r="OPV9" s="82"/>
      <c r="OPW9" s="82"/>
      <c r="OPX9" s="82"/>
      <c r="OPY9" s="82"/>
      <c r="OPZ9" s="82"/>
      <c r="OQA9" s="82"/>
      <c r="OQB9" s="82"/>
      <c r="OQC9" s="82"/>
      <c r="OQD9" s="82"/>
      <c r="OQE9" s="82"/>
      <c r="OQF9" s="82"/>
      <c r="OQG9" s="82"/>
      <c r="OQH9" s="82"/>
      <c r="OQI9" s="82"/>
      <c r="OQJ9" s="82"/>
      <c r="OQK9" s="82"/>
      <c r="OQL9" s="82"/>
      <c r="OQM9" s="82"/>
      <c r="OQN9" s="82"/>
      <c r="OQO9" s="82"/>
      <c r="OQP9" s="82"/>
      <c r="OQQ9" s="82"/>
      <c r="OQR9" s="82"/>
      <c r="OQS9" s="82"/>
      <c r="OQT9" s="82"/>
      <c r="OQU9" s="82"/>
      <c r="OQV9" s="82"/>
      <c r="OQW9" s="82"/>
      <c r="OQX9" s="82"/>
      <c r="OQY9" s="82"/>
      <c r="OQZ9" s="82"/>
      <c r="ORA9" s="82"/>
      <c r="ORB9" s="82"/>
      <c r="ORC9" s="82"/>
      <c r="ORD9" s="82"/>
      <c r="ORE9" s="82"/>
      <c r="ORF9" s="82"/>
      <c r="ORG9" s="82"/>
      <c r="ORH9" s="82"/>
      <c r="ORI9" s="82"/>
      <c r="ORJ9" s="82"/>
      <c r="ORK9" s="82"/>
      <c r="ORL9" s="82"/>
      <c r="ORM9" s="82"/>
      <c r="ORN9" s="82"/>
      <c r="ORO9" s="82"/>
      <c r="ORP9" s="82"/>
      <c r="ORQ9" s="82"/>
      <c r="ORR9" s="82"/>
      <c r="ORS9" s="82"/>
      <c r="ORT9" s="82"/>
      <c r="ORU9" s="82"/>
      <c r="ORV9" s="82"/>
      <c r="ORW9" s="82"/>
      <c r="ORX9" s="82"/>
      <c r="ORY9" s="82"/>
      <c r="ORZ9" s="82"/>
      <c r="OSA9" s="82"/>
      <c r="OSB9" s="82"/>
      <c r="OSC9" s="82"/>
      <c r="OSD9" s="82"/>
      <c r="OSE9" s="82"/>
      <c r="OSF9" s="82"/>
      <c r="OSG9" s="82"/>
      <c r="OSH9" s="82"/>
      <c r="OSI9" s="82"/>
      <c r="OSJ9" s="82"/>
      <c r="OSK9" s="82"/>
      <c r="OSL9" s="82"/>
      <c r="OSM9" s="82"/>
      <c r="OSN9" s="82"/>
      <c r="OSO9" s="82"/>
      <c r="OSP9" s="82"/>
      <c r="OSQ9" s="82"/>
      <c r="OSR9" s="82"/>
      <c r="OSS9" s="82"/>
      <c r="OST9" s="82"/>
      <c r="OSU9" s="82"/>
      <c r="OSV9" s="82"/>
      <c r="OSW9" s="82"/>
      <c r="OSX9" s="82"/>
      <c r="OSY9" s="82"/>
      <c r="OSZ9" s="82"/>
      <c r="OTA9" s="82"/>
      <c r="OTB9" s="82"/>
      <c r="OTC9" s="82"/>
      <c r="OTD9" s="82"/>
      <c r="OTE9" s="82"/>
      <c r="OTF9" s="82"/>
      <c r="OTG9" s="82"/>
      <c r="OTH9" s="82"/>
      <c r="OTI9" s="82"/>
      <c r="OTJ9" s="82"/>
      <c r="OTK9" s="82"/>
      <c r="OTL9" s="82"/>
      <c r="OTM9" s="82"/>
      <c r="OTN9" s="82"/>
      <c r="OTO9" s="82"/>
      <c r="OTP9" s="82"/>
      <c r="OTQ9" s="82"/>
      <c r="OTR9" s="82"/>
      <c r="OTS9" s="82"/>
      <c r="OTT9" s="82"/>
      <c r="OTU9" s="82"/>
      <c r="OTV9" s="82"/>
      <c r="OTW9" s="82"/>
      <c r="OTX9" s="82"/>
      <c r="OTY9" s="82"/>
      <c r="OTZ9" s="82"/>
      <c r="OUA9" s="82"/>
      <c r="OUB9" s="82"/>
      <c r="OUC9" s="82"/>
      <c r="OUD9" s="82"/>
      <c r="OUE9" s="82"/>
      <c r="OUF9" s="82"/>
      <c r="OUG9" s="82"/>
      <c r="OUH9" s="82"/>
      <c r="OUI9" s="82"/>
      <c r="OUJ9" s="82"/>
      <c r="OUK9" s="82"/>
      <c r="OUL9" s="82"/>
      <c r="OUM9" s="82"/>
      <c r="OUN9" s="82"/>
      <c r="OUO9" s="82"/>
      <c r="OUP9" s="82"/>
      <c r="OUQ9" s="82"/>
      <c r="OUR9" s="82"/>
      <c r="OUS9" s="82"/>
      <c r="OUT9" s="82"/>
      <c r="OUU9" s="82"/>
      <c r="OUV9" s="82"/>
      <c r="OUW9" s="82"/>
      <c r="OUX9" s="82"/>
      <c r="OUY9" s="82"/>
      <c r="OUZ9" s="82"/>
      <c r="OVA9" s="82"/>
      <c r="OVB9" s="82"/>
      <c r="OVC9" s="82"/>
      <c r="OVD9" s="82"/>
      <c r="OVE9" s="82"/>
      <c r="OVF9" s="82"/>
      <c r="OVG9" s="82"/>
      <c r="OVH9" s="82"/>
      <c r="OVI9" s="82"/>
      <c r="OVJ9" s="82"/>
      <c r="OVK9" s="82"/>
      <c r="OVL9" s="82"/>
      <c r="OVM9" s="82"/>
      <c r="OVN9" s="82"/>
      <c r="OVO9" s="82"/>
      <c r="OVP9" s="82"/>
      <c r="OVQ9" s="82"/>
      <c r="OVR9" s="82"/>
      <c r="OVS9" s="82"/>
      <c r="OVT9" s="82"/>
      <c r="OVU9" s="82"/>
      <c r="OVV9" s="82"/>
      <c r="OVW9" s="82"/>
      <c r="OVX9" s="82"/>
      <c r="OVY9" s="82"/>
      <c r="OVZ9" s="82"/>
      <c r="OWA9" s="82"/>
      <c r="OWB9" s="82"/>
      <c r="OWC9" s="82"/>
      <c r="OWD9" s="82"/>
      <c r="OWE9" s="82"/>
      <c r="OWF9" s="82"/>
      <c r="OWG9" s="82"/>
      <c r="OWH9" s="82"/>
      <c r="OWI9" s="82"/>
      <c r="OWJ9" s="82"/>
      <c r="OWK9" s="82"/>
      <c r="OWL9" s="82"/>
      <c r="OWM9" s="82"/>
      <c r="OWN9" s="82"/>
      <c r="OWO9" s="82"/>
      <c r="OWP9" s="82"/>
      <c r="OWQ9" s="82"/>
      <c r="OWR9" s="82"/>
      <c r="OWS9" s="82"/>
      <c r="OWT9" s="82"/>
      <c r="OWU9" s="82"/>
      <c r="OWV9" s="82"/>
      <c r="OWW9" s="82"/>
      <c r="OWX9" s="82"/>
      <c r="OWY9" s="82"/>
      <c r="OWZ9" s="82"/>
      <c r="OXA9" s="82"/>
      <c r="OXB9" s="82"/>
      <c r="OXC9" s="82"/>
      <c r="OXD9" s="82"/>
      <c r="OXE9" s="82"/>
      <c r="OXF9" s="82"/>
      <c r="OXG9" s="82"/>
      <c r="OXH9" s="82"/>
      <c r="OXI9" s="82"/>
      <c r="OXJ9" s="82"/>
      <c r="OXK9" s="82"/>
      <c r="OXL9" s="82"/>
      <c r="OXM9" s="82"/>
      <c r="OXN9" s="82"/>
      <c r="OXO9" s="82"/>
      <c r="OXP9" s="82"/>
      <c r="OXQ9" s="82"/>
      <c r="OXR9" s="82"/>
      <c r="OXS9" s="82"/>
      <c r="OXT9" s="82"/>
      <c r="OXU9" s="82"/>
      <c r="OXV9" s="82"/>
      <c r="OXW9" s="82"/>
      <c r="OXX9" s="82"/>
      <c r="OXY9" s="82"/>
      <c r="OXZ9" s="82"/>
      <c r="OYA9" s="82"/>
      <c r="OYB9" s="82"/>
      <c r="OYC9" s="82"/>
      <c r="OYD9" s="82"/>
      <c r="OYE9" s="82"/>
      <c r="OYF9" s="82"/>
      <c r="OYG9" s="82"/>
      <c r="OYH9" s="82"/>
      <c r="OYI9" s="82"/>
      <c r="OYJ9" s="82"/>
      <c r="OYK9" s="82"/>
      <c r="OYL9" s="82"/>
      <c r="OYM9" s="82"/>
      <c r="OYN9" s="82"/>
      <c r="OYO9" s="82"/>
      <c r="OYP9" s="82"/>
      <c r="OYQ9" s="82"/>
      <c r="OYR9" s="82"/>
      <c r="OYS9" s="82"/>
      <c r="OYT9" s="82"/>
      <c r="OYU9" s="82"/>
      <c r="OYV9" s="82"/>
      <c r="OYW9" s="82"/>
      <c r="OYX9" s="82"/>
      <c r="OYY9" s="82"/>
      <c r="OYZ9" s="82"/>
      <c r="OZA9" s="82"/>
      <c r="OZB9" s="82"/>
      <c r="OZC9" s="82"/>
      <c r="OZD9" s="82"/>
      <c r="OZE9" s="82"/>
      <c r="OZF9" s="82"/>
      <c r="OZG9" s="82"/>
      <c r="OZH9" s="82"/>
      <c r="OZI9" s="82"/>
      <c r="OZJ9" s="82"/>
      <c r="OZK9" s="82"/>
      <c r="OZL9" s="82"/>
      <c r="OZM9" s="82"/>
      <c r="OZN9" s="82"/>
      <c r="OZO9" s="82"/>
      <c r="OZP9" s="82"/>
      <c r="OZQ9" s="82"/>
      <c r="OZR9" s="82"/>
      <c r="OZS9" s="82"/>
      <c r="OZT9" s="82"/>
      <c r="OZU9" s="82"/>
      <c r="OZV9" s="82"/>
      <c r="OZW9" s="82"/>
      <c r="OZX9" s="82"/>
      <c r="OZY9" s="82"/>
      <c r="OZZ9" s="82"/>
      <c r="PAA9" s="82"/>
      <c r="PAB9" s="82"/>
      <c r="PAC9" s="82"/>
      <c r="PAD9" s="82"/>
      <c r="PAE9" s="82"/>
      <c r="PAF9" s="82"/>
      <c r="PAG9" s="82"/>
      <c r="PAH9" s="82"/>
      <c r="PAI9" s="82"/>
      <c r="PAJ9" s="82"/>
      <c r="PAK9" s="82"/>
      <c r="PAL9" s="82"/>
      <c r="PAM9" s="82"/>
      <c r="PAN9" s="82"/>
      <c r="PAO9" s="82"/>
      <c r="PAP9" s="82"/>
      <c r="PAQ9" s="82"/>
      <c r="PAR9" s="82"/>
      <c r="PAS9" s="82"/>
      <c r="PAT9" s="82"/>
      <c r="PAU9" s="82"/>
      <c r="PAV9" s="82"/>
      <c r="PAW9" s="82"/>
      <c r="PAX9" s="82"/>
      <c r="PAY9" s="82"/>
      <c r="PAZ9" s="82"/>
      <c r="PBA9" s="82"/>
      <c r="PBB9" s="82"/>
      <c r="PBC9" s="82"/>
      <c r="PBD9" s="82"/>
      <c r="PBE9" s="82"/>
      <c r="PBF9" s="82"/>
      <c r="PBG9" s="82"/>
      <c r="PBH9" s="82"/>
      <c r="PBI9" s="82"/>
      <c r="PBJ9" s="82"/>
      <c r="PBK9" s="82"/>
      <c r="PBL9" s="82"/>
      <c r="PBM9" s="82"/>
      <c r="PBN9" s="82"/>
      <c r="PBO9" s="82"/>
      <c r="PBP9" s="82"/>
      <c r="PBQ9" s="82"/>
      <c r="PBR9" s="82"/>
      <c r="PBS9" s="82"/>
      <c r="PBT9" s="82"/>
      <c r="PBU9" s="82"/>
      <c r="PBV9" s="82"/>
      <c r="PBW9" s="82"/>
      <c r="PBX9" s="82"/>
      <c r="PBY9" s="82"/>
      <c r="PBZ9" s="82"/>
      <c r="PCA9" s="82"/>
      <c r="PCB9" s="82"/>
      <c r="PCC9" s="82"/>
      <c r="PCD9" s="82"/>
      <c r="PCE9" s="82"/>
      <c r="PCF9" s="82"/>
      <c r="PCG9" s="82"/>
      <c r="PCH9" s="82"/>
      <c r="PCI9" s="82"/>
      <c r="PCJ9" s="82"/>
      <c r="PCK9" s="82"/>
      <c r="PCL9" s="82"/>
      <c r="PCM9" s="82"/>
      <c r="PCN9" s="82"/>
      <c r="PCO9" s="82"/>
      <c r="PCP9" s="82"/>
      <c r="PCQ9" s="82"/>
      <c r="PCR9" s="82"/>
      <c r="PCS9" s="82"/>
      <c r="PCT9" s="82"/>
      <c r="PCU9" s="82"/>
      <c r="PCV9" s="82"/>
      <c r="PCW9" s="82"/>
      <c r="PCX9" s="82"/>
      <c r="PCY9" s="82"/>
      <c r="PCZ9" s="82"/>
      <c r="PDA9" s="82"/>
      <c r="PDB9" s="82"/>
      <c r="PDC9" s="82"/>
      <c r="PDD9" s="82"/>
      <c r="PDE9" s="82"/>
      <c r="PDF9" s="82"/>
      <c r="PDG9" s="82"/>
      <c r="PDH9" s="82"/>
      <c r="PDI9" s="82"/>
      <c r="PDJ9" s="82"/>
      <c r="PDK9" s="82"/>
      <c r="PDL9" s="82"/>
      <c r="PDM9" s="82"/>
      <c r="PDN9" s="82"/>
      <c r="PDO9" s="82"/>
      <c r="PDP9" s="82"/>
      <c r="PDQ9" s="82"/>
      <c r="PDR9" s="82"/>
      <c r="PDS9" s="82"/>
      <c r="PDT9" s="82"/>
      <c r="PDU9" s="82"/>
      <c r="PDV9" s="82"/>
      <c r="PDW9" s="82"/>
      <c r="PDX9" s="82"/>
      <c r="PDY9" s="82"/>
      <c r="PDZ9" s="82"/>
      <c r="PEA9" s="82"/>
      <c r="PEB9" s="82"/>
      <c r="PEC9" s="82"/>
      <c r="PED9" s="82"/>
      <c r="PEE9" s="82"/>
      <c r="PEF9" s="82"/>
      <c r="PEG9" s="82"/>
      <c r="PEH9" s="82"/>
      <c r="PEI9" s="82"/>
      <c r="PEJ9" s="82"/>
      <c r="PEK9" s="82"/>
      <c r="PEL9" s="82"/>
      <c r="PEM9" s="82"/>
      <c r="PEN9" s="82"/>
      <c r="PEO9" s="82"/>
      <c r="PEP9" s="82"/>
      <c r="PEQ9" s="82"/>
      <c r="PER9" s="82"/>
      <c r="PES9" s="82"/>
      <c r="PET9" s="82"/>
      <c r="PEU9" s="82"/>
      <c r="PEV9" s="82"/>
      <c r="PEW9" s="82"/>
      <c r="PEX9" s="82"/>
      <c r="PEY9" s="82"/>
      <c r="PEZ9" s="82"/>
      <c r="PFA9" s="82"/>
      <c r="PFB9" s="82"/>
      <c r="PFC9" s="82"/>
      <c r="PFD9" s="82"/>
      <c r="PFE9" s="82"/>
      <c r="PFF9" s="82"/>
      <c r="PFG9" s="82"/>
      <c r="PFH9" s="82"/>
      <c r="PFI9" s="82"/>
      <c r="PFJ9" s="82"/>
      <c r="PFK9" s="82"/>
      <c r="PFL9" s="82"/>
      <c r="PFM9" s="82"/>
      <c r="PFN9" s="82"/>
      <c r="PFO9" s="82"/>
      <c r="PFP9" s="82"/>
      <c r="PFQ9" s="82"/>
      <c r="PFR9" s="82"/>
      <c r="PFS9" s="82"/>
      <c r="PFT9" s="82"/>
      <c r="PFU9" s="82"/>
      <c r="PFV9" s="82"/>
      <c r="PFW9" s="82"/>
      <c r="PFX9" s="82"/>
      <c r="PFY9" s="82"/>
      <c r="PFZ9" s="82"/>
      <c r="PGA9" s="82"/>
      <c r="PGB9" s="82"/>
      <c r="PGC9" s="82"/>
      <c r="PGD9" s="82"/>
      <c r="PGE9" s="82"/>
      <c r="PGF9" s="82"/>
      <c r="PGG9" s="82"/>
      <c r="PGH9" s="82"/>
      <c r="PGI9" s="82"/>
      <c r="PGJ9" s="82"/>
      <c r="PGK9" s="82"/>
      <c r="PGL9" s="82"/>
      <c r="PGM9" s="82"/>
      <c r="PGN9" s="82"/>
      <c r="PGO9" s="82"/>
      <c r="PGP9" s="82"/>
      <c r="PGQ9" s="82"/>
      <c r="PGR9" s="82"/>
      <c r="PGS9" s="82"/>
      <c r="PGT9" s="82"/>
      <c r="PGU9" s="82"/>
      <c r="PGV9" s="82"/>
      <c r="PGW9" s="82"/>
      <c r="PGX9" s="82"/>
      <c r="PGY9" s="82"/>
      <c r="PGZ9" s="82"/>
      <c r="PHA9" s="82"/>
      <c r="PHB9" s="82"/>
      <c r="PHC9" s="82"/>
      <c r="PHD9" s="82"/>
      <c r="PHE9" s="82"/>
      <c r="PHF9" s="82"/>
      <c r="PHG9" s="82"/>
      <c r="PHH9" s="82"/>
      <c r="PHI9" s="82"/>
      <c r="PHJ9" s="82"/>
      <c r="PHK9" s="82"/>
      <c r="PHL9" s="82"/>
      <c r="PHM9" s="82"/>
      <c r="PHN9" s="82"/>
      <c r="PHO9" s="82"/>
      <c r="PHP9" s="82"/>
      <c r="PHQ9" s="82"/>
      <c r="PHR9" s="82"/>
      <c r="PHS9" s="82"/>
      <c r="PHT9" s="82"/>
      <c r="PHU9" s="82"/>
      <c r="PHV9" s="82"/>
      <c r="PHW9" s="82"/>
      <c r="PHX9" s="82"/>
      <c r="PHY9" s="82"/>
      <c r="PHZ9" s="82"/>
      <c r="PIA9" s="82"/>
      <c r="PIB9" s="82"/>
      <c r="PIC9" s="82"/>
      <c r="PID9" s="82"/>
      <c r="PIE9" s="82"/>
      <c r="PIF9" s="82"/>
      <c r="PIG9" s="82"/>
      <c r="PIH9" s="82"/>
      <c r="PII9" s="82"/>
      <c r="PIJ9" s="82"/>
      <c r="PIK9" s="82"/>
      <c r="PIL9" s="82"/>
      <c r="PIM9" s="82"/>
      <c r="PIN9" s="82"/>
      <c r="PIO9" s="82"/>
      <c r="PIP9" s="82"/>
      <c r="PIQ9" s="82"/>
      <c r="PIR9" s="82"/>
      <c r="PIS9" s="82"/>
      <c r="PIT9" s="82"/>
      <c r="PIU9" s="82"/>
      <c r="PIV9" s="82"/>
      <c r="PIW9" s="82"/>
      <c r="PIX9" s="82"/>
      <c r="PIY9" s="82"/>
      <c r="PIZ9" s="82"/>
      <c r="PJA9" s="82"/>
      <c r="PJB9" s="82"/>
      <c r="PJC9" s="82"/>
      <c r="PJD9" s="82"/>
      <c r="PJE9" s="82"/>
      <c r="PJF9" s="82"/>
      <c r="PJG9" s="82"/>
      <c r="PJH9" s="82"/>
      <c r="PJI9" s="82"/>
      <c r="PJJ9" s="82"/>
      <c r="PJK9" s="82"/>
      <c r="PJL9" s="82"/>
      <c r="PJM9" s="82"/>
      <c r="PJN9" s="82"/>
      <c r="PJO9" s="82"/>
      <c r="PJP9" s="82"/>
      <c r="PJQ9" s="82"/>
      <c r="PJR9" s="82"/>
      <c r="PJS9" s="82"/>
      <c r="PJT9" s="82"/>
      <c r="PJU9" s="82"/>
      <c r="PJV9" s="82"/>
      <c r="PJW9" s="82"/>
      <c r="PJX9" s="82"/>
      <c r="PJY9" s="82"/>
      <c r="PJZ9" s="82"/>
      <c r="PKA9" s="82"/>
      <c r="PKB9" s="82"/>
      <c r="PKC9" s="82"/>
      <c r="PKD9" s="82"/>
      <c r="PKE9" s="82"/>
      <c r="PKF9" s="82"/>
      <c r="PKG9" s="82"/>
      <c r="PKH9" s="82"/>
      <c r="PKI9" s="82"/>
      <c r="PKJ9" s="82"/>
      <c r="PKK9" s="82"/>
      <c r="PKL9" s="82"/>
      <c r="PKM9" s="82"/>
      <c r="PKN9" s="82"/>
      <c r="PKO9" s="82"/>
      <c r="PKP9" s="82"/>
      <c r="PKQ9" s="82"/>
      <c r="PKR9" s="82"/>
      <c r="PKS9" s="82"/>
      <c r="PKT9" s="82"/>
      <c r="PKU9" s="82"/>
      <c r="PKV9" s="82"/>
      <c r="PKW9" s="82"/>
      <c r="PKX9" s="82"/>
      <c r="PKY9" s="82"/>
      <c r="PKZ9" s="82"/>
      <c r="PLA9" s="82"/>
      <c r="PLB9" s="82"/>
      <c r="PLC9" s="82"/>
      <c r="PLD9" s="82"/>
      <c r="PLE9" s="82"/>
      <c r="PLF9" s="82"/>
      <c r="PLG9" s="82"/>
      <c r="PLH9" s="82"/>
      <c r="PLI9" s="82"/>
      <c r="PLJ9" s="82"/>
      <c r="PLK9" s="82"/>
      <c r="PLL9" s="82"/>
      <c r="PLM9" s="82"/>
      <c r="PLN9" s="82"/>
      <c r="PLO9" s="82"/>
      <c r="PLP9" s="82"/>
      <c r="PLQ9" s="82"/>
      <c r="PLR9" s="82"/>
      <c r="PLS9" s="82"/>
      <c r="PLT9" s="82"/>
      <c r="PLU9" s="82"/>
      <c r="PLV9" s="82"/>
      <c r="PLW9" s="82"/>
      <c r="PLX9" s="82"/>
      <c r="PLY9" s="82"/>
      <c r="PLZ9" s="82"/>
      <c r="PMA9" s="82"/>
      <c r="PMB9" s="82"/>
      <c r="PMC9" s="82"/>
      <c r="PMD9" s="82"/>
      <c r="PME9" s="82"/>
      <c r="PMF9" s="82"/>
      <c r="PMG9" s="82"/>
      <c r="PMH9" s="82"/>
      <c r="PMI9" s="82"/>
      <c r="PMJ9" s="82"/>
      <c r="PMK9" s="82"/>
      <c r="PML9" s="82"/>
      <c r="PMM9" s="82"/>
      <c r="PMN9" s="82"/>
      <c r="PMO9" s="82"/>
      <c r="PMP9" s="82"/>
      <c r="PMQ9" s="82"/>
      <c r="PMR9" s="82"/>
      <c r="PMS9" s="82"/>
      <c r="PMT9" s="82"/>
      <c r="PMU9" s="82"/>
      <c r="PMV9" s="82"/>
      <c r="PMW9" s="82"/>
      <c r="PMX9" s="82"/>
      <c r="PMY9" s="82"/>
      <c r="PMZ9" s="82"/>
      <c r="PNA9" s="82"/>
      <c r="PNB9" s="82"/>
      <c r="PNC9" s="82"/>
      <c r="PND9" s="82"/>
      <c r="PNE9" s="82"/>
      <c r="PNF9" s="82"/>
      <c r="PNG9" s="82"/>
      <c r="PNH9" s="82"/>
      <c r="PNI9" s="82"/>
      <c r="PNJ9" s="82"/>
      <c r="PNK9" s="82"/>
      <c r="PNL9" s="82"/>
      <c r="PNM9" s="82"/>
      <c r="PNN9" s="82"/>
      <c r="PNO9" s="82"/>
      <c r="PNP9" s="82"/>
      <c r="PNQ9" s="82"/>
      <c r="PNR9" s="82"/>
      <c r="PNS9" s="82"/>
      <c r="PNT9" s="82"/>
      <c r="PNU9" s="82"/>
      <c r="PNV9" s="82"/>
      <c r="PNW9" s="82"/>
      <c r="PNX9" s="82"/>
      <c r="PNY9" s="82"/>
      <c r="PNZ9" s="82"/>
      <c r="POA9" s="82"/>
      <c r="POB9" s="82"/>
      <c r="POC9" s="82"/>
      <c r="POD9" s="82"/>
      <c r="POE9" s="82"/>
      <c r="POF9" s="82"/>
      <c r="POG9" s="82"/>
      <c r="POH9" s="82"/>
      <c r="POI9" s="82"/>
      <c r="POJ9" s="82"/>
      <c r="POK9" s="82"/>
      <c r="POL9" s="82"/>
      <c r="POM9" s="82"/>
      <c r="PON9" s="82"/>
      <c r="POO9" s="82"/>
      <c r="POP9" s="82"/>
      <c r="POQ9" s="82"/>
      <c r="POR9" s="82"/>
      <c r="POS9" s="82"/>
      <c r="POT9" s="82"/>
      <c r="POU9" s="82"/>
      <c r="POV9" s="82"/>
      <c r="POW9" s="82"/>
      <c r="POX9" s="82"/>
      <c r="POY9" s="82"/>
      <c r="POZ9" s="82"/>
      <c r="PPA9" s="82"/>
      <c r="PPB9" s="82"/>
      <c r="PPC9" s="82"/>
      <c r="PPD9" s="82"/>
      <c r="PPE9" s="82"/>
      <c r="PPF9" s="82"/>
      <c r="PPG9" s="82"/>
      <c r="PPH9" s="82"/>
      <c r="PPI9" s="82"/>
      <c r="PPJ9" s="82"/>
      <c r="PPK9" s="82"/>
      <c r="PPL9" s="82"/>
      <c r="PPM9" s="82"/>
      <c r="PPN9" s="82"/>
      <c r="PPO9" s="82"/>
      <c r="PPP9" s="82"/>
      <c r="PPQ9" s="82"/>
      <c r="PPR9" s="82"/>
      <c r="PPS9" s="82"/>
      <c r="PPT9" s="82"/>
      <c r="PPU9" s="82"/>
      <c r="PPV9" s="82"/>
      <c r="PPW9" s="82"/>
      <c r="PPX9" s="82"/>
      <c r="PPY9" s="82"/>
      <c r="PPZ9" s="82"/>
      <c r="PQA9" s="82"/>
      <c r="PQB9" s="82"/>
      <c r="PQC9" s="82"/>
      <c r="PQD9" s="82"/>
      <c r="PQE9" s="82"/>
      <c r="PQF9" s="82"/>
      <c r="PQG9" s="82"/>
      <c r="PQH9" s="82"/>
      <c r="PQI9" s="82"/>
      <c r="PQJ9" s="82"/>
      <c r="PQK9" s="82"/>
      <c r="PQL9" s="82"/>
      <c r="PQM9" s="82"/>
      <c r="PQN9" s="82"/>
      <c r="PQO9" s="82"/>
      <c r="PQP9" s="82"/>
      <c r="PQQ9" s="82"/>
      <c r="PQR9" s="82"/>
      <c r="PQS9" s="82"/>
      <c r="PQT9" s="82"/>
      <c r="PQU9" s="82"/>
      <c r="PQV9" s="82"/>
      <c r="PQW9" s="82"/>
      <c r="PQX9" s="82"/>
      <c r="PQY9" s="82"/>
      <c r="PQZ9" s="82"/>
      <c r="PRA9" s="82"/>
      <c r="PRB9" s="82"/>
      <c r="PRC9" s="82"/>
      <c r="PRD9" s="82"/>
      <c r="PRE9" s="82"/>
      <c r="PRF9" s="82"/>
      <c r="PRG9" s="82"/>
      <c r="PRH9" s="82"/>
      <c r="PRI9" s="82"/>
      <c r="PRJ9" s="82"/>
      <c r="PRK9" s="82"/>
      <c r="PRL9" s="82"/>
      <c r="PRM9" s="82"/>
      <c r="PRN9" s="82"/>
      <c r="PRO9" s="82"/>
      <c r="PRP9" s="82"/>
      <c r="PRQ9" s="82"/>
      <c r="PRR9" s="82"/>
      <c r="PRS9" s="82"/>
      <c r="PRT9" s="82"/>
      <c r="PRU9" s="82"/>
      <c r="PRV9" s="82"/>
      <c r="PRW9" s="82"/>
      <c r="PRX9" s="82"/>
      <c r="PRY9" s="82"/>
      <c r="PRZ9" s="82"/>
      <c r="PSA9" s="82"/>
      <c r="PSB9" s="82"/>
      <c r="PSC9" s="82"/>
      <c r="PSD9" s="82"/>
      <c r="PSE9" s="82"/>
      <c r="PSF9" s="82"/>
      <c r="PSG9" s="82"/>
      <c r="PSH9" s="82"/>
      <c r="PSI9" s="82"/>
      <c r="PSJ9" s="82"/>
      <c r="PSK9" s="82"/>
      <c r="PSL9" s="82"/>
      <c r="PSM9" s="82"/>
      <c r="PSN9" s="82"/>
      <c r="PSO9" s="82"/>
      <c r="PSP9" s="82"/>
      <c r="PSQ9" s="82"/>
      <c r="PSR9" s="82"/>
      <c r="PSS9" s="82"/>
      <c r="PST9" s="82"/>
      <c r="PSU9" s="82"/>
      <c r="PSV9" s="82"/>
      <c r="PSW9" s="82"/>
      <c r="PSX9" s="82"/>
      <c r="PSY9" s="82"/>
      <c r="PSZ9" s="82"/>
      <c r="PTA9" s="82"/>
      <c r="PTB9" s="82"/>
      <c r="PTC9" s="82"/>
      <c r="PTD9" s="82"/>
      <c r="PTE9" s="82"/>
      <c r="PTF9" s="82"/>
      <c r="PTG9" s="82"/>
      <c r="PTH9" s="82"/>
      <c r="PTI9" s="82"/>
      <c r="PTJ9" s="82"/>
      <c r="PTK9" s="82"/>
      <c r="PTL9" s="82"/>
      <c r="PTM9" s="82"/>
      <c r="PTN9" s="82"/>
      <c r="PTO9" s="82"/>
      <c r="PTP9" s="82"/>
      <c r="PTQ9" s="82"/>
      <c r="PTR9" s="82"/>
      <c r="PTS9" s="82"/>
      <c r="PTT9" s="82"/>
      <c r="PTU9" s="82"/>
      <c r="PTV9" s="82"/>
      <c r="PTW9" s="82"/>
      <c r="PTX9" s="82"/>
      <c r="PTY9" s="82"/>
      <c r="PTZ9" s="82"/>
      <c r="PUA9" s="82"/>
      <c r="PUB9" s="82"/>
      <c r="PUC9" s="82"/>
      <c r="PUD9" s="82"/>
      <c r="PUE9" s="82"/>
      <c r="PUF9" s="82"/>
      <c r="PUG9" s="82"/>
      <c r="PUH9" s="82"/>
      <c r="PUI9" s="82"/>
      <c r="PUJ9" s="82"/>
      <c r="PUK9" s="82"/>
      <c r="PUL9" s="82"/>
      <c r="PUM9" s="82"/>
      <c r="PUN9" s="82"/>
      <c r="PUO9" s="82"/>
      <c r="PUP9" s="82"/>
      <c r="PUQ9" s="82"/>
      <c r="PUR9" s="82"/>
      <c r="PUS9" s="82"/>
      <c r="PUT9" s="82"/>
      <c r="PUU9" s="82"/>
      <c r="PUV9" s="82"/>
      <c r="PUW9" s="82"/>
      <c r="PUX9" s="82"/>
      <c r="PUY9" s="82"/>
      <c r="PUZ9" s="82"/>
      <c r="PVA9" s="82"/>
      <c r="PVB9" s="82"/>
      <c r="PVC9" s="82"/>
      <c r="PVD9" s="82"/>
      <c r="PVE9" s="82"/>
      <c r="PVF9" s="82"/>
      <c r="PVG9" s="82"/>
      <c r="PVH9" s="82"/>
      <c r="PVI9" s="82"/>
      <c r="PVJ9" s="82"/>
      <c r="PVK9" s="82"/>
      <c r="PVL9" s="82"/>
      <c r="PVM9" s="82"/>
      <c r="PVN9" s="82"/>
      <c r="PVO9" s="82"/>
      <c r="PVP9" s="82"/>
      <c r="PVQ9" s="82"/>
      <c r="PVR9" s="82"/>
      <c r="PVS9" s="82"/>
      <c r="PVT9" s="82"/>
      <c r="PVU9" s="82"/>
      <c r="PVV9" s="82"/>
      <c r="PVW9" s="82"/>
      <c r="PVX9" s="82"/>
      <c r="PVY9" s="82"/>
      <c r="PVZ9" s="82"/>
      <c r="PWA9" s="82"/>
      <c r="PWB9" s="82"/>
      <c r="PWC9" s="82"/>
      <c r="PWD9" s="82"/>
      <c r="PWE9" s="82"/>
      <c r="PWF9" s="82"/>
      <c r="PWG9" s="82"/>
      <c r="PWH9" s="82"/>
      <c r="PWI9" s="82"/>
      <c r="PWJ9" s="82"/>
      <c r="PWK9" s="82"/>
      <c r="PWL9" s="82"/>
      <c r="PWM9" s="82"/>
      <c r="PWN9" s="82"/>
      <c r="PWO9" s="82"/>
      <c r="PWP9" s="82"/>
      <c r="PWQ9" s="82"/>
      <c r="PWR9" s="82"/>
      <c r="PWS9" s="82"/>
      <c r="PWT9" s="82"/>
      <c r="PWU9" s="82"/>
      <c r="PWV9" s="82"/>
      <c r="PWW9" s="82"/>
      <c r="PWX9" s="82"/>
      <c r="PWY9" s="82"/>
      <c r="PWZ9" s="82"/>
      <c r="PXA9" s="82"/>
      <c r="PXB9" s="82"/>
      <c r="PXC9" s="82"/>
      <c r="PXD9" s="82"/>
      <c r="PXE9" s="82"/>
      <c r="PXF9" s="82"/>
      <c r="PXG9" s="82"/>
      <c r="PXH9" s="82"/>
      <c r="PXI9" s="82"/>
      <c r="PXJ9" s="82"/>
      <c r="PXK9" s="82"/>
      <c r="PXL9" s="82"/>
      <c r="PXM9" s="82"/>
      <c r="PXN9" s="82"/>
      <c r="PXO9" s="82"/>
      <c r="PXP9" s="82"/>
      <c r="PXQ9" s="82"/>
      <c r="PXR9" s="82"/>
      <c r="PXS9" s="82"/>
      <c r="PXT9" s="82"/>
      <c r="PXU9" s="82"/>
      <c r="PXV9" s="82"/>
      <c r="PXW9" s="82"/>
      <c r="PXX9" s="82"/>
      <c r="PXY9" s="82"/>
      <c r="PXZ9" s="82"/>
      <c r="PYA9" s="82"/>
      <c r="PYB9" s="82"/>
      <c r="PYC9" s="82"/>
      <c r="PYD9" s="82"/>
      <c r="PYE9" s="82"/>
      <c r="PYF9" s="82"/>
      <c r="PYG9" s="82"/>
      <c r="PYH9" s="82"/>
      <c r="PYI9" s="82"/>
      <c r="PYJ9" s="82"/>
      <c r="PYK9" s="82"/>
      <c r="PYL9" s="82"/>
      <c r="PYM9" s="82"/>
      <c r="PYN9" s="82"/>
      <c r="PYO9" s="82"/>
      <c r="PYP9" s="82"/>
      <c r="PYQ9" s="82"/>
      <c r="PYR9" s="82"/>
      <c r="PYS9" s="82"/>
      <c r="PYT9" s="82"/>
      <c r="PYU9" s="82"/>
      <c r="PYV9" s="82"/>
      <c r="PYW9" s="82"/>
      <c r="PYX9" s="82"/>
      <c r="PYY9" s="82"/>
      <c r="PYZ9" s="82"/>
      <c r="PZA9" s="82"/>
      <c r="PZB9" s="82"/>
      <c r="PZC9" s="82"/>
      <c r="PZD9" s="82"/>
      <c r="PZE9" s="82"/>
      <c r="PZF9" s="82"/>
      <c r="PZG9" s="82"/>
      <c r="PZH9" s="82"/>
      <c r="PZI9" s="82"/>
      <c r="PZJ9" s="82"/>
      <c r="PZK9" s="82"/>
      <c r="PZL9" s="82"/>
      <c r="PZM9" s="82"/>
      <c r="PZN9" s="82"/>
      <c r="PZO9" s="82"/>
      <c r="PZP9" s="82"/>
      <c r="PZQ9" s="82"/>
      <c r="PZR9" s="82"/>
      <c r="PZS9" s="82"/>
      <c r="PZT9" s="82"/>
      <c r="PZU9" s="82"/>
      <c r="PZV9" s="82"/>
      <c r="PZW9" s="82"/>
      <c r="PZX9" s="82"/>
      <c r="PZY9" s="82"/>
      <c r="PZZ9" s="82"/>
      <c r="QAA9" s="82"/>
      <c r="QAB9" s="82"/>
      <c r="QAC9" s="82"/>
      <c r="QAD9" s="82"/>
      <c r="QAE9" s="82"/>
      <c r="QAF9" s="82"/>
      <c r="QAG9" s="82"/>
      <c r="QAH9" s="82"/>
      <c r="QAI9" s="82"/>
      <c r="QAJ9" s="82"/>
      <c r="QAK9" s="82"/>
      <c r="QAL9" s="82"/>
      <c r="QAM9" s="82"/>
      <c r="QAN9" s="82"/>
      <c r="QAO9" s="82"/>
      <c r="QAP9" s="82"/>
      <c r="QAQ9" s="82"/>
      <c r="QAR9" s="82"/>
      <c r="QAS9" s="82"/>
      <c r="QAT9" s="82"/>
      <c r="QAU9" s="82"/>
      <c r="QAV9" s="82"/>
      <c r="QAW9" s="82"/>
      <c r="QAX9" s="82"/>
      <c r="QAY9" s="82"/>
      <c r="QAZ9" s="82"/>
      <c r="QBA9" s="82"/>
      <c r="QBB9" s="82"/>
      <c r="QBC9" s="82"/>
      <c r="QBD9" s="82"/>
      <c r="QBE9" s="82"/>
      <c r="QBF9" s="82"/>
      <c r="QBG9" s="82"/>
      <c r="QBH9" s="82"/>
      <c r="QBI9" s="82"/>
      <c r="QBJ9" s="82"/>
      <c r="QBK9" s="82"/>
      <c r="QBL9" s="82"/>
      <c r="QBM9" s="82"/>
      <c r="QBN9" s="82"/>
      <c r="QBO9" s="82"/>
      <c r="QBP9" s="82"/>
      <c r="QBQ9" s="82"/>
      <c r="QBR9" s="82"/>
      <c r="QBS9" s="82"/>
      <c r="QBT9" s="82"/>
      <c r="QBU9" s="82"/>
      <c r="QBV9" s="82"/>
      <c r="QBW9" s="82"/>
      <c r="QBX9" s="82"/>
      <c r="QBY9" s="82"/>
      <c r="QBZ9" s="82"/>
      <c r="QCA9" s="82"/>
      <c r="QCB9" s="82"/>
      <c r="QCC9" s="82"/>
      <c r="QCD9" s="82"/>
      <c r="QCE9" s="82"/>
      <c r="QCF9" s="82"/>
      <c r="QCG9" s="82"/>
      <c r="QCH9" s="82"/>
      <c r="QCI9" s="82"/>
      <c r="QCJ9" s="82"/>
      <c r="QCK9" s="82"/>
      <c r="QCL9" s="82"/>
      <c r="QCM9" s="82"/>
      <c r="QCN9" s="82"/>
      <c r="QCO9" s="82"/>
      <c r="QCP9" s="82"/>
      <c r="QCQ9" s="82"/>
      <c r="QCR9" s="82"/>
      <c r="QCS9" s="82"/>
      <c r="QCT9" s="82"/>
      <c r="QCU9" s="82"/>
      <c r="QCV9" s="82"/>
      <c r="QCW9" s="82"/>
      <c r="QCX9" s="82"/>
      <c r="QCY9" s="82"/>
      <c r="QCZ9" s="82"/>
      <c r="QDA9" s="82"/>
      <c r="QDB9" s="82"/>
      <c r="QDC9" s="82"/>
      <c r="QDD9" s="82"/>
      <c r="QDE9" s="82"/>
      <c r="QDF9" s="82"/>
      <c r="QDG9" s="82"/>
      <c r="QDH9" s="82"/>
      <c r="QDI9" s="82"/>
      <c r="QDJ9" s="82"/>
      <c r="QDK9" s="82"/>
      <c r="QDL9" s="82"/>
      <c r="QDM9" s="82"/>
      <c r="QDN9" s="82"/>
      <c r="QDO9" s="82"/>
      <c r="QDP9" s="82"/>
      <c r="QDQ9" s="82"/>
      <c r="QDR9" s="82"/>
      <c r="QDS9" s="82"/>
      <c r="QDT9" s="82"/>
      <c r="QDU9" s="82"/>
      <c r="QDV9" s="82"/>
      <c r="QDW9" s="82"/>
      <c r="QDX9" s="82"/>
      <c r="QDY9" s="82"/>
      <c r="QDZ9" s="82"/>
      <c r="QEA9" s="82"/>
      <c r="QEB9" s="82"/>
      <c r="QEC9" s="82"/>
      <c r="QED9" s="82"/>
      <c r="QEE9" s="82"/>
      <c r="QEF9" s="82"/>
      <c r="QEG9" s="82"/>
      <c r="QEH9" s="82"/>
      <c r="QEI9" s="82"/>
      <c r="QEJ9" s="82"/>
      <c r="QEK9" s="82"/>
      <c r="QEL9" s="82"/>
      <c r="QEM9" s="82"/>
      <c r="QEN9" s="82"/>
      <c r="QEO9" s="82"/>
      <c r="QEP9" s="82"/>
      <c r="QEQ9" s="82"/>
      <c r="QER9" s="82"/>
      <c r="QES9" s="82"/>
      <c r="QET9" s="82"/>
      <c r="QEU9" s="82"/>
      <c r="QEV9" s="82"/>
      <c r="QEW9" s="82"/>
      <c r="QEX9" s="82"/>
      <c r="QEY9" s="82"/>
      <c r="QEZ9" s="82"/>
      <c r="QFA9" s="82"/>
      <c r="QFB9" s="82"/>
      <c r="QFC9" s="82"/>
      <c r="QFD9" s="82"/>
      <c r="QFE9" s="82"/>
      <c r="QFF9" s="82"/>
      <c r="QFG9" s="82"/>
      <c r="QFH9" s="82"/>
      <c r="QFI9" s="82"/>
      <c r="QFJ9" s="82"/>
      <c r="QFK9" s="82"/>
      <c r="QFL9" s="82"/>
      <c r="QFM9" s="82"/>
      <c r="QFN9" s="82"/>
      <c r="QFO9" s="82"/>
      <c r="QFP9" s="82"/>
      <c r="QFQ9" s="82"/>
      <c r="QFR9" s="82"/>
      <c r="QFS9" s="82"/>
      <c r="QFT9" s="82"/>
      <c r="QFU9" s="82"/>
      <c r="QFV9" s="82"/>
      <c r="QFW9" s="82"/>
      <c r="QFX9" s="82"/>
      <c r="QFY9" s="82"/>
      <c r="QFZ9" s="82"/>
      <c r="QGA9" s="82"/>
      <c r="QGB9" s="82"/>
      <c r="QGC9" s="82"/>
      <c r="QGD9" s="82"/>
      <c r="QGE9" s="82"/>
      <c r="QGF9" s="82"/>
      <c r="QGG9" s="82"/>
      <c r="QGH9" s="82"/>
      <c r="QGI9" s="82"/>
      <c r="QGJ9" s="82"/>
      <c r="QGK9" s="82"/>
      <c r="QGL9" s="82"/>
      <c r="QGM9" s="82"/>
      <c r="QGN9" s="82"/>
      <c r="QGO9" s="82"/>
      <c r="QGP9" s="82"/>
      <c r="QGQ9" s="82"/>
      <c r="QGR9" s="82"/>
      <c r="QGS9" s="82"/>
      <c r="QGT9" s="82"/>
      <c r="QGU9" s="82"/>
      <c r="QGV9" s="82"/>
      <c r="QGW9" s="82"/>
      <c r="QGX9" s="82"/>
      <c r="QGY9" s="82"/>
      <c r="QGZ9" s="82"/>
      <c r="QHA9" s="82"/>
      <c r="QHB9" s="82"/>
      <c r="QHC9" s="82"/>
      <c r="QHD9" s="82"/>
      <c r="QHE9" s="82"/>
      <c r="QHF9" s="82"/>
      <c r="QHG9" s="82"/>
      <c r="QHH9" s="82"/>
      <c r="QHI9" s="82"/>
      <c r="QHJ9" s="82"/>
      <c r="QHK9" s="82"/>
      <c r="QHL9" s="82"/>
      <c r="QHM9" s="82"/>
      <c r="QHN9" s="82"/>
      <c r="QHO9" s="82"/>
      <c r="QHP9" s="82"/>
      <c r="QHQ9" s="82"/>
      <c r="QHR9" s="82"/>
      <c r="QHS9" s="82"/>
      <c r="QHT9" s="82"/>
      <c r="QHU9" s="82"/>
      <c r="QHV9" s="82"/>
      <c r="QHW9" s="82"/>
      <c r="QHX9" s="82"/>
      <c r="QHY9" s="82"/>
      <c r="QHZ9" s="82"/>
      <c r="QIA9" s="82"/>
      <c r="QIB9" s="82"/>
      <c r="QIC9" s="82"/>
      <c r="QID9" s="82"/>
      <c r="QIE9" s="82"/>
      <c r="QIF9" s="82"/>
      <c r="QIG9" s="82"/>
      <c r="QIH9" s="82"/>
      <c r="QII9" s="82"/>
      <c r="QIJ9" s="82"/>
      <c r="QIK9" s="82"/>
      <c r="QIL9" s="82"/>
      <c r="QIM9" s="82"/>
      <c r="QIN9" s="82"/>
      <c r="QIO9" s="82"/>
      <c r="QIP9" s="82"/>
      <c r="QIQ9" s="82"/>
      <c r="QIR9" s="82"/>
      <c r="QIS9" s="82"/>
      <c r="QIT9" s="82"/>
      <c r="QIU9" s="82"/>
      <c r="QIV9" s="82"/>
      <c r="QIW9" s="82"/>
      <c r="QIX9" s="82"/>
      <c r="QIY9" s="82"/>
      <c r="QIZ9" s="82"/>
      <c r="QJA9" s="82"/>
      <c r="QJB9" s="82"/>
      <c r="QJC9" s="82"/>
      <c r="QJD9" s="82"/>
      <c r="QJE9" s="82"/>
      <c r="QJF9" s="82"/>
      <c r="QJG9" s="82"/>
      <c r="QJH9" s="82"/>
      <c r="QJI9" s="82"/>
      <c r="QJJ9" s="82"/>
      <c r="QJK9" s="82"/>
      <c r="QJL9" s="82"/>
      <c r="QJM9" s="82"/>
      <c r="QJN9" s="82"/>
      <c r="QJO9" s="82"/>
      <c r="QJP9" s="82"/>
      <c r="QJQ9" s="82"/>
      <c r="QJR9" s="82"/>
      <c r="QJS9" s="82"/>
      <c r="QJT9" s="82"/>
      <c r="QJU9" s="82"/>
      <c r="QJV9" s="82"/>
      <c r="QJW9" s="82"/>
      <c r="QJX9" s="82"/>
      <c r="QJY9" s="82"/>
      <c r="QJZ9" s="82"/>
      <c r="QKA9" s="82"/>
      <c r="QKB9" s="82"/>
      <c r="QKC9" s="82"/>
      <c r="QKD9" s="82"/>
      <c r="QKE9" s="82"/>
      <c r="QKF9" s="82"/>
      <c r="QKG9" s="82"/>
      <c r="QKH9" s="82"/>
      <c r="QKI9" s="82"/>
      <c r="QKJ9" s="82"/>
      <c r="QKK9" s="82"/>
      <c r="QKL9" s="82"/>
      <c r="QKM9" s="82"/>
      <c r="QKN9" s="82"/>
      <c r="QKO9" s="82"/>
      <c r="QKP9" s="82"/>
      <c r="QKQ9" s="82"/>
      <c r="QKR9" s="82"/>
      <c r="QKS9" s="82"/>
      <c r="QKT9" s="82"/>
      <c r="QKU9" s="82"/>
      <c r="QKV9" s="82"/>
      <c r="QKW9" s="82"/>
      <c r="QKX9" s="82"/>
      <c r="QKY9" s="82"/>
      <c r="QKZ9" s="82"/>
      <c r="QLA9" s="82"/>
      <c r="QLB9" s="82"/>
      <c r="QLC9" s="82"/>
      <c r="QLD9" s="82"/>
      <c r="QLE9" s="82"/>
      <c r="QLF9" s="82"/>
      <c r="QLG9" s="82"/>
      <c r="QLH9" s="82"/>
      <c r="QLI9" s="82"/>
      <c r="QLJ9" s="82"/>
      <c r="QLK9" s="82"/>
      <c r="QLL9" s="82"/>
      <c r="QLM9" s="82"/>
      <c r="QLN9" s="82"/>
      <c r="QLO9" s="82"/>
      <c r="QLP9" s="82"/>
      <c r="QLQ9" s="82"/>
      <c r="QLR9" s="82"/>
      <c r="QLS9" s="82"/>
      <c r="QLT9" s="82"/>
      <c r="QLU9" s="82"/>
      <c r="QLV9" s="82"/>
      <c r="QLW9" s="82"/>
      <c r="QLX9" s="82"/>
      <c r="QLY9" s="82"/>
      <c r="QLZ9" s="82"/>
      <c r="QMA9" s="82"/>
      <c r="QMB9" s="82"/>
      <c r="QMC9" s="82"/>
      <c r="QMD9" s="82"/>
      <c r="QME9" s="82"/>
      <c r="QMF9" s="82"/>
      <c r="QMG9" s="82"/>
      <c r="QMH9" s="82"/>
      <c r="QMI9" s="82"/>
      <c r="QMJ9" s="82"/>
      <c r="QMK9" s="82"/>
      <c r="QML9" s="82"/>
      <c r="QMM9" s="82"/>
      <c r="QMN9" s="82"/>
      <c r="QMO9" s="82"/>
      <c r="QMP9" s="82"/>
      <c r="QMQ9" s="82"/>
      <c r="QMR9" s="82"/>
      <c r="QMS9" s="82"/>
      <c r="QMT9" s="82"/>
      <c r="QMU9" s="82"/>
      <c r="QMV9" s="82"/>
      <c r="QMW9" s="82"/>
      <c r="QMX9" s="82"/>
      <c r="QMY9" s="82"/>
      <c r="QMZ9" s="82"/>
      <c r="QNA9" s="82"/>
      <c r="QNB9" s="82"/>
      <c r="QNC9" s="82"/>
      <c r="QND9" s="82"/>
      <c r="QNE9" s="82"/>
      <c r="QNF9" s="82"/>
      <c r="QNG9" s="82"/>
      <c r="QNH9" s="82"/>
      <c r="QNI9" s="82"/>
      <c r="QNJ9" s="82"/>
      <c r="QNK9" s="82"/>
      <c r="QNL9" s="82"/>
      <c r="QNM9" s="82"/>
      <c r="QNN9" s="82"/>
      <c r="QNO9" s="82"/>
      <c r="QNP9" s="82"/>
      <c r="QNQ9" s="82"/>
      <c r="QNR9" s="82"/>
      <c r="QNS9" s="82"/>
      <c r="QNT9" s="82"/>
      <c r="QNU9" s="82"/>
      <c r="QNV9" s="82"/>
      <c r="QNW9" s="82"/>
      <c r="QNX9" s="82"/>
      <c r="QNY9" s="82"/>
      <c r="QNZ9" s="82"/>
      <c r="QOA9" s="82"/>
      <c r="QOB9" s="82"/>
      <c r="QOC9" s="82"/>
      <c r="QOD9" s="82"/>
      <c r="QOE9" s="82"/>
      <c r="QOF9" s="82"/>
      <c r="QOG9" s="82"/>
      <c r="QOH9" s="82"/>
      <c r="QOI9" s="82"/>
      <c r="QOJ9" s="82"/>
      <c r="QOK9" s="82"/>
      <c r="QOL9" s="82"/>
      <c r="QOM9" s="82"/>
      <c r="QON9" s="82"/>
      <c r="QOO9" s="82"/>
      <c r="QOP9" s="82"/>
      <c r="QOQ9" s="82"/>
      <c r="QOR9" s="82"/>
      <c r="QOS9" s="82"/>
      <c r="QOT9" s="82"/>
      <c r="QOU9" s="82"/>
      <c r="QOV9" s="82"/>
      <c r="QOW9" s="82"/>
      <c r="QOX9" s="82"/>
      <c r="QOY9" s="82"/>
      <c r="QOZ9" s="82"/>
      <c r="QPA9" s="82"/>
      <c r="QPB9" s="82"/>
      <c r="QPC9" s="82"/>
      <c r="QPD9" s="82"/>
      <c r="QPE9" s="82"/>
      <c r="QPF9" s="82"/>
      <c r="QPG9" s="82"/>
      <c r="QPH9" s="82"/>
      <c r="QPI9" s="82"/>
      <c r="QPJ9" s="82"/>
      <c r="QPK9" s="82"/>
      <c r="QPL9" s="82"/>
      <c r="QPM9" s="82"/>
      <c r="QPN9" s="82"/>
      <c r="QPO9" s="82"/>
      <c r="QPP9" s="82"/>
      <c r="QPQ9" s="82"/>
      <c r="QPR9" s="82"/>
      <c r="QPS9" s="82"/>
      <c r="QPT9" s="82"/>
      <c r="QPU9" s="82"/>
      <c r="QPV9" s="82"/>
      <c r="QPW9" s="82"/>
      <c r="QPX9" s="82"/>
      <c r="QPY9" s="82"/>
      <c r="QPZ9" s="82"/>
      <c r="QQA9" s="82"/>
      <c r="QQB9" s="82"/>
      <c r="QQC9" s="82"/>
      <c r="QQD9" s="82"/>
      <c r="QQE9" s="82"/>
      <c r="QQF9" s="82"/>
      <c r="QQG9" s="82"/>
      <c r="QQH9" s="82"/>
      <c r="QQI9" s="82"/>
      <c r="QQJ9" s="82"/>
      <c r="QQK9" s="82"/>
      <c r="QQL9" s="82"/>
      <c r="QQM9" s="82"/>
      <c r="QQN9" s="82"/>
      <c r="QQO9" s="82"/>
      <c r="QQP9" s="82"/>
      <c r="QQQ9" s="82"/>
      <c r="QQR9" s="82"/>
      <c r="QQS9" s="82"/>
      <c r="QQT9" s="82"/>
      <c r="QQU9" s="82"/>
      <c r="QQV9" s="82"/>
      <c r="QQW9" s="82"/>
      <c r="QQX9" s="82"/>
      <c r="QQY9" s="82"/>
      <c r="QQZ9" s="82"/>
      <c r="QRA9" s="82"/>
      <c r="QRB9" s="82"/>
      <c r="QRC9" s="82"/>
      <c r="QRD9" s="82"/>
      <c r="QRE9" s="82"/>
      <c r="QRF9" s="82"/>
      <c r="QRG9" s="82"/>
      <c r="QRH9" s="82"/>
      <c r="QRI9" s="82"/>
      <c r="QRJ9" s="82"/>
      <c r="QRK9" s="82"/>
      <c r="QRL9" s="82"/>
      <c r="QRM9" s="82"/>
      <c r="QRN9" s="82"/>
      <c r="QRO9" s="82"/>
      <c r="QRP9" s="82"/>
      <c r="QRQ9" s="82"/>
      <c r="QRR9" s="82"/>
      <c r="QRS9" s="82"/>
      <c r="QRT9" s="82"/>
      <c r="QRU9" s="82"/>
      <c r="QRV9" s="82"/>
      <c r="QRW9" s="82"/>
      <c r="QRX9" s="82"/>
      <c r="QRY9" s="82"/>
      <c r="QRZ9" s="82"/>
      <c r="QSA9" s="82"/>
      <c r="QSB9" s="82"/>
      <c r="QSC9" s="82"/>
      <c r="QSD9" s="82"/>
      <c r="QSE9" s="82"/>
      <c r="QSF9" s="82"/>
      <c r="QSG9" s="82"/>
      <c r="QSH9" s="82"/>
      <c r="QSI9" s="82"/>
      <c r="QSJ9" s="82"/>
      <c r="QSK9" s="82"/>
      <c r="QSL9" s="82"/>
      <c r="QSM9" s="82"/>
      <c r="QSN9" s="82"/>
      <c r="QSO9" s="82"/>
      <c r="QSP9" s="82"/>
      <c r="QSQ9" s="82"/>
      <c r="QSR9" s="82"/>
      <c r="QSS9" s="82"/>
      <c r="QST9" s="82"/>
      <c r="QSU9" s="82"/>
      <c r="QSV9" s="82"/>
      <c r="QSW9" s="82"/>
      <c r="QSX9" s="82"/>
      <c r="QSY9" s="82"/>
      <c r="QSZ9" s="82"/>
      <c r="QTA9" s="82"/>
      <c r="QTB9" s="82"/>
      <c r="QTC9" s="82"/>
      <c r="QTD9" s="82"/>
      <c r="QTE9" s="82"/>
      <c r="QTF9" s="82"/>
      <c r="QTG9" s="82"/>
      <c r="QTH9" s="82"/>
      <c r="QTI9" s="82"/>
      <c r="QTJ9" s="82"/>
      <c r="QTK9" s="82"/>
      <c r="QTL9" s="82"/>
      <c r="QTM9" s="82"/>
      <c r="QTN9" s="82"/>
      <c r="QTO9" s="82"/>
      <c r="QTP9" s="82"/>
      <c r="QTQ9" s="82"/>
      <c r="QTR9" s="82"/>
      <c r="QTS9" s="82"/>
      <c r="QTT9" s="82"/>
      <c r="QTU9" s="82"/>
      <c r="QTV9" s="82"/>
      <c r="QTW9" s="82"/>
      <c r="QTX9" s="82"/>
      <c r="QTY9" s="82"/>
      <c r="QTZ9" s="82"/>
      <c r="QUA9" s="82"/>
      <c r="QUB9" s="82"/>
      <c r="QUC9" s="82"/>
      <c r="QUD9" s="82"/>
      <c r="QUE9" s="82"/>
      <c r="QUF9" s="82"/>
      <c r="QUG9" s="82"/>
      <c r="QUH9" s="82"/>
      <c r="QUI9" s="82"/>
      <c r="QUJ9" s="82"/>
      <c r="QUK9" s="82"/>
      <c r="QUL9" s="82"/>
      <c r="QUM9" s="82"/>
      <c r="QUN9" s="82"/>
      <c r="QUO9" s="82"/>
      <c r="QUP9" s="82"/>
      <c r="QUQ9" s="82"/>
      <c r="QUR9" s="82"/>
      <c r="QUS9" s="82"/>
      <c r="QUT9" s="82"/>
      <c r="QUU9" s="82"/>
      <c r="QUV9" s="82"/>
      <c r="QUW9" s="82"/>
      <c r="QUX9" s="82"/>
      <c r="QUY9" s="82"/>
      <c r="QUZ9" s="82"/>
      <c r="QVA9" s="82"/>
      <c r="QVB9" s="82"/>
      <c r="QVC9" s="82"/>
      <c r="QVD9" s="82"/>
      <c r="QVE9" s="82"/>
      <c r="QVF9" s="82"/>
      <c r="QVG9" s="82"/>
      <c r="QVH9" s="82"/>
      <c r="QVI9" s="82"/>
      <c r="QVJ9" s="82"/>
      <c r="QVK9" s="82"/>
      <c r="QVL9" s="82"/>
      <c r="QVM9" s="82"/>
      <c r="QVN9" s="82"/>
      <c r="QVO9" s="82"/>
      <c r="QVP9" s="82"/>
      <c r="QVQ9" s="82"/>
      <c r="QVR9" s="82"/>
      <c r="QVS9" s="82"/>
      <c r="QVT9" s="82"/>
      <c r="QVU9" s="82"/>
      <c r="QVV9" s="82"/>
      <c r="QVW9" s="82"/>
      <c r="QVX9" s="82"/>
      <c r="QVY9" s="82"/>
      <c r="QVZ9" s="82"/>
      <c r="QWA9" s="82"/>
      <c r="QWB9" s="82"/>
      <c r="QWC9" s="82"/>
      <c r="QWD9" s="82"/>
      <c r="QWE9" s="82"/>
      <c r="QWF9" s="82"/>
      <c r="QWG9" s="82"/>
      <c r="QWH9" s="82"/>
      <c r="QWI9" s="82"/>
      <c r="QWJ9" s="82"/>
      <c r="QWK9" s="82"/>
      <c r="QWL9" s="82"/>
      <c r="QWM9" s="82"/>
      <c r="QWN9" s="82"/>
      <c r="QWO9" s="82"/>
      <c r="QWP9" s="82"/>
      <c r="QWQ9" s="82"/>
      <c r="QWR9" s="82"/>
      <c r="QWS9" s="82"/>
      <c r="QWT9" s="82"/>
      <c r="QWU9" s="82"/>
      <c r="QWV9" s="82"/>
      <c r="QWW9" s="82"/>
      <c r="QWX9" s="82"/>
      <c r="QWY9" s="82"/>
      <c r="QWZ9" s="82"/>
      <c r="QXA9" s="82"/>
      <c r="QXB9" s="82"/>
      <c r="QXC9" s="82"/>
      <c r="QXD9" s="82"/>
      <c r="QXE9" s="82"/>
      <c r="QXF9" s="82"/>
      <c r="QXG9" s="82"/>
      <c r="QXH9" s="82"/>
      <c r="QXI9" s="82"/>
      <c r="QXJ9" s="82"/>
      <c r="QXK9" s="82"/>
      <c r="QXL9" s="82"/>
      <c r="QXM9" s="82"/>
      <c r="QXN9" s="82"/>
      <c r="QXO9" s="82"/>
      <c r="QXP9" s="82"/>
      <c r="QXQ9" s="82"/>
      <c r="QXR9" s="82"/>
      <c r="QXS9" s="82"/>
      <c r="QXT9" s="82"/>
      <c r="QXU9" s="82"/>
      <c r="QXV9" s="82"/>
      <c r="QXW9" s="82"/>
      <c r="QXX9" s="82"/>
      <c r="QXY9" s="82"/>
      <c r="QXZ9" s="82"/>
      <c r="QYA9" s="82"/>
      <c r="QYB9" s="82"/>
      <c r="QYC9" s="82"/>
      <c r="QYD9" s="82"/>
      <c r="QYE9" s="82"/>
      <c r="QYF9" s="82"/>
      <c r="QYG9" s="82"/>
      <c r="QYH9" s="82"/>
      <c r="QYI9" s="82"/>
      <c r="QYJ9" s="82"/>
      <c r="QYK9" s="82"/>
      <c r="QYL9" s="82"/>
      <c r="QYM9" s="82"/>
      <c r="QYN9" s="82"/>
      <c r="QYO9" s="82"/>
      <c r="QYP9" s="82"/>
      <c r="QYQ9" s="82"/>
      <c r="QYR9" s="82"/>
      <c r="QYS9" s="82"/>
      <c r="QYT9" s="82"/>
      <c r="QYU9" s="82"/>
      <c r="QYV9" s="82"/>
      <c r="QYW9" s="82"/>
      <c r="QYX9" s="82"/>
      <c r="QYY9" s="82"/>
      <c r="QYZ9" s="82"/>
      <c r="QZA9" s="82"/>
      <c r="QZB9" s="82"/>
      <c r="QZC9" s="82"/>
      <c r="QZD9" s="82"/>
      <c r="QZE9" s="82"/>
      <c r="QZF9" s="82"/>
      <c r="QZG9" s="82"/>
      <c r="QZH9" s="82"/>
      <c r="QZI9" s="82"/>
      <c r="QZJ9" s="82"/>
      <c r="QZK9" s="82"/>
      <c r="QZL9" s="82"/>
      <c r="QZM9" s="82"/>
      <c r="QZN9" s="82"/>
      <c r="QZO9" s="82"/>
      <c r="QZP9" s="82"/>
      <c r="QZQ9" s="82"/>
      <c r="QZR9" s="82"/>
      <c r="QZS9" s="82"/>
      <c r="QZT9" s="82"/>
      <c r="QZU9" s="82"/>
      <c r="QZV9" s="82"/>
      <c r="QZW9" s="82"/>
      <c r="QZX9" s="82"/>
      <c r="QZY9" s="82"/>
      <c r="QZZ9" s="82"/>
      <c r="RAA9" s="82"/>
      <c r="RAB9" s="82"/>
      <c r="RAC9" s="82"/>
      <c r="RAD9" s="82"/>
      <c r="RAE9" s="82"/>
      <c r="RAF9" s="82"/>
      <c r="RAG9" s="82"/>
      <c r="RAH9" s="82"/>
      <c r="RAI9" s="82"/>
      <c r="RAJ9" s="82"/>
      <c r="RAK9" s="82"/>
      <c r="RAL9" s="82"/>
      <c r="RAM9" s="82"/>
      <c r="RAN9" s="82"/>
      <c r="RAO9" s="82"/>
      <c r="RAP9" s="82"/>
      <c r="RAQ9" s="82"/>
      <c r="RAR9" s="82"/>
      <c r="RAS9" s="82"/>
      <c r="RAT9" s="82"/>
      <c r="RAU9" s="82"/>
      <c r="RAV9" s="82"/>
      <c r="RAW9" s="82"/>
      <c r="RAX9" s="82"/>
      <c r="RAY9" s="82"/>
      <c r="RAZ9" s="82"/>
      <c r="RBA9" s="82"/>
      <c r="RBB9" s="82"/>
      <c r="RBC9" s="82"/>
      <c r="RBD9" s="82"/>
      <c r="RBE9" s="82"/>
      <c r="RBF9" s="82"/>
      <c r="RBG9" s="82"/>
      <c r="RBH9" s="82"/>
      <c r="RBI9" s="82"/>
      <c r="RBJ9" s="82"/>
      <c r="RBK9" s="82"/>
      <c r="RBL9" s="82"/>
      <c r="RBM9" s="82"/>
      <c r="RBN9" s="82"/>
      <c r="RBO9" s="82"/>
      <c r="RBP9" s="82"/>
      <c r="RBQ9" s="82"/>
      <c r="RBR9" s="82"/>
      <c r="RBS9" s="82"/>
      <c r="RBT9" s="82"/>
      <c r="RBU9" s="82"/>
      <c r="RBV9" s="82"/>
      <c r="RBW9" s="82"/>
      <c r="RBX9" s="82"/>
      <c r="RBY9" s="82"/>
      <c r="RBZ9" s="82"/>
      <c r="RCA9" s="82"/>
      <c r="RCB9" s="82"/>
      <c r="RCC9" s="82"/>
      <c r="RCD9" s="82"/>
      <c r="RCE9" s="82"/>
      <c r="RCF9" s="82"/>
      <c r="RCG9" s="82"/>
      <c r="RCH9" s="82"/>
      <c r="RCI9" s="82"/>
      <c r="RCJ9" s="82"/>
      <c r="RCK9" s="82"/>
      <c r="RCL9" s="82"/>
      <c r="RCM9" s="82"/>
      <c r="RCN9" s="82"/>
      <c r="RCO9" s="82"/>
      <c r="RCP9" s="82"/>
      <c r="RCQ9" s="82"/>
      <c r="RCR9" s="82"/>
      <c r="RCS9" s="82"/>
      <c r="RCT9" s="82"/>
      <c r="RCU9" s="82"/>
      <c r="RCV9" s="82"/>
      <c r="RCW9" s="82"/>
      <c r="RCX9" s="82"/>
      <c r="RCY9" s="82"/>
      <c r="RCZ9" s="82"/>
      <c r="RDA9" s="82"/>
      <c r="RDB9" s="82"/>
      <c r="RDC9" s="82"/>
      <c r="RDD9" s="82"/>
      <c r="RDE9" s="82"/>
      <c r="RDF9" s="82"/>
      <c r="RDG9" s="82"/>
      <c r="RDH9" s="82"/>
      <c r="RDI9" s="82"/>
      <c r="RDJ9" s="82"/>
      <c r="RDK9" s="82"/>
      <c r="RDL9" s="82"/>
      <c r="RDM9" s="82"/>
      <c r="RDN9" s="82"/>
      <c r="RDO9" s="82"/>
      <c r="RDP9" s="82"/>
      <c r="RDQ9" s="82"/>
      <c r="RDR9" s="82"/>
      <c r="RDS9" s="82"/>
      <c r="RDT9" s="82"/>
      <c r="RDU9" s="82"/>
      <c r="RDV9" s="82"/>
      <c r="RDW9" s="82"/>
      <c r="RDX9" s="82"/>
      <c r="RDY9" s="82"/>
      <c r="RDZ9" s="82"/>
      <c r="REA9" s="82"/>
      <c r="REB9" s="82"/>
      <c r="REC9" s="82"/>
      <c r="RED9" s="82"/>
      <c r="REE9" s="82"/>
      <c r="REF9" s="82"/>
      <c r="REG9" s="82"/>
      <c r="REH9" s="82"/>
      <c r="REI9" s="82"/>
      <c r="REJ9" s="82"/>
      <c r="REK9" s="82"/>
      <c r="REL9" s="82"/>
      <c r="REM9" s="82"/>
      <c r="REN9" s="82"/>
      <c r="REO9" s="82"/>
      <c r="REP9" s="82"/>
      <c r="REQ9" s="82"/>
      <c r="RER9" s="82"/>
      <c r="RES9" s="82"/>
      <c r="RET9" s="82"/>
      <c r="REU9" s="82"/>
      <c r="REV9" s="82"/>
      <c r="REW9" s="82"/>
      <c r="REX9" s="82"/>
      <c r="REY9" s="82"/>
      <c r="REZ9" s="82"/>
      <c r="RFA9" s="82"/>
      <c r="RFB9" s="82"/>
      <c r="RFC9" s="82"/>
      <c r="RFD9" s="82"/>
      <c r="RFE9" s="82"/>
      <c r="RFF9" s="82"/>
      <c r="RFG9" s="82"/>
      <c r="RFH9" s="82"/>
      <c r="RFI9" s="82"/>
      <c r="RFJ9" s="82"/>
      <c r="RFK9" s="82"/>
      <c r="RFL9" s="82"/>
      <c r="RFM9" s="82"/>
      <c r="RFN9" s="82"/>
      <c r="RFO9" s="82"/>
      <c r="RFP9" s="82"/>
      <c r="RFQ9" s="82"/>
      <c r="RFR9" s="82"/>
      <c r="RFS9" s="82"/>
      <c r="RFT9" s="82"/>
      <c r="RFU9" s="82"/>
      <c r="RFV9" s="82"/>
      <c r="RFW9" s="82"/>
      <c r="RFX9" s="82"/>
      <c r="RFY9" s="82"/>
      <c r="RFZ9" s="82"/>
      <c r="RGA9" s="82"/>
      <c r="RGB9" s="82"/>
      <c r="RGC9" s="82"/>
      <c r="RGD9" s="82"/>
      <c r="RGE9" s="82"/>
      <c r="RGF9" s="82"/>
      <c r="RGG9" s="82"/>
      <c r="RGH9" s="82"/>
      <c r="RGI9" s="82"/>
      <c r="RGJ9" s="82"/>
      <c r="RGK9" s="82"/>
      <c r="RGL9" s="82"/>
      <c r="RGM9" s="82"/>
      <c r="RGN9" s="82"/>
      <c r="RGO9" s="82"/>
      <c r="RGP9" s="82"/>
      <c r="RGQ9" s="82"/>
      <c r="RGR9" s="82"/>
      <c r="RGS9" s="82"/>
      <c r="RGT9" s="82"/>
      <c r="RGU9" s="82"/>
      <c r="RGV9" s="82"/>
      <c r="RGW9" s="82"/>
      <c r="RGX9" s="82"/>
      <c r="RGY9" s="82"/>
      <c r="RGZ9" s="82"/>
      <c r="RHA9" s="82"/>
      <c r="RHB9" s="82"/>
      <c r="RHC9" s="82"/>
      <c r="RHD9" s="82"/>
      <c r="RHE9" s="82"/>
      <c r="RHF9" s="82"/>
      <c r="RHG9" s="82"/>
      <c r="RHH9" s="82"/>
      <c r="RHI9" s="82"/>
      <c r="RHJ9" s="82"/>
      <c r="RHK9" s="82"/>
      <c r="RHL9" s="82"/>
      <c r="RHM9" s="82"/>
      <c r="RHN9" s="82"/>
      <c r="RHO9" s="82"/>
      <c r="RHP9" s="82"/>
      <c r="RHQ9" s="82"/>
      <c r="RHR9" s="82"/>
      <c r="RHS9" s="82"/>
      <c r="RHT9" s="82"/>
      <c r="RHU9" s="82"/>
      <c r="RHV9" s="82"/>
      <c r="RHW9" s="82"/>
      <c r="RHX9" s="82"/>
      <c r="RHY9" s="82"/>
      <c r="RHZ9" s="82"/>
      <c r="RIA9" s="82"/>
      <c r="RIB9" s="82"/>
      <c r="RIC9" s="82"/>
      <c r="RID9" s="82"/>
      <c r="RIE9" s="82"/>
      <c r="RIF9" s="82"/>
      <c r="RIG9" s="82"/>
      <c r="RIH9" s="82"/>
      <c r="RII9" s="82"/>
      <c r="RIJ9" s="82"/>
      <c r="RIK9" s="82"/>
      <c r="RIL9" s="82"/>
      <c r="RIM9" s="82"/>
      <c r="RIN9" s="82"/>
      <c r="RIO9" s="82"/>
      <c r="RIP9" s="82"/>
      <c r="RIQ9" s="82"/>
      <c r="RIR9" s="82"/>
      <c r="RIS9" s="82"/>
      <c r="RIT9" s="82"/>
      <c r="RIU9" s="82"/>
      <c r="RIV9" s="82"/>
      <c r="RIW9" s="82"/>
      <c r="RIX9" s="82"/>
      <c r="RIY9" s="82"/>
      <c r="RIZ9" s="82"/>
      <c r="RJA9" s="82"/>
      <c r="RJB9" s="82"/>
      <c r="RJC9" s="82"/>
      <c r="RJD9" s="82"/>
      <c r="RJE9" s="82"/>
      <c r="RJF9" s="82"/>
      <c r="RJG9" s="82"/>
      <c r="RJH9" s="82"/>
      <c r="RJI9" s="82"/>
      <c r="RJJ9" s="82"/>
      <c r="RJK9" s="82"/>
      <c r="RJL9" s="82"/>
      <c r="RJM9" s="82"/>
      <c r="RJN9" s="82"/>
      <c r="RJO9" s="82"/>
      <c r="RJP9" s="82"/>
      <c r="RJQ9" s="82"/>
      <c r="RJR9" s="82"/>
      <c r="RJS9" s="82"/>
      <c r="RJT9" s="82"/>
      <c r="RJU9" s="82"/>
      <c r="RJV9" s="82"/>
      <c r="RJW9" s="82"/>
      <c r="RJX9" s="82"/>
      <c r="RJY9" s="82"/>
      <c r="RJZ9" s="82"/>
      <c r="RKA9" s="82"/>
      <c r="RKB9" s="82"/>
      <c r="RKC9" s="82"/>
      <c r="RKD9" s="82"/>
      <c r="RKE9" s="82"/>
      <c r="RKF9" s="82"/>
      <c r="RKG9" s="82"/>
      <c r="RKH9" s="82"/>
      <c r="RKI9" s="82"/>
      <c r="RKJ9" s="82"/>
      <c r="RKK9" s="82"/>
      <c r="RKL9" s="82"/>
      <c r="RKM9" s="82"/>
      <c r="RKN9" s="82"/>
      <c r="RKO9" s="82"/>
      <c r="RKP9" s="82"/>
      <c r="RKQ9" s="82"/>
      <c r="RKR9" s="82"/>
      <c r="RKS9" s="82"/>
      <c r="RKT9" s="82"/>
      <c r="RKU9" s="82"/>
      <c r="RKV9" s="82"/>
      <c r="RKW9" s="82"/>
      <c r="RKX9" s="82"/>
      <c r="RKY9" s="82"/>
      <c r="RKZ9" s="82"/>
      <c r="RLA9" s="82"/>
      <c r="RLB9" s="82"/>
      <c r="RLC9" s="82"/>
      <c r="RLD9" s="82"/>
      <c r="RLE9" s="82"/>
      <c r="RLF9" s="82"/>
      <c r="RLG9" s="82"/>
      <c r="RLH9" s="82"/>
      <c r="RLI9" s="82"/>
      <c r="RLJ9" s="82"/>
      <c r="RLK9" s="82"/>
      <c r="RLL9" s="82"/>
      <c r="RLM9" s="82"/>
      <c r="RLN9" s="82"/>
      <c r="RLO9" s="82"/>
      <c r="RLP9" s="82"/>
      <c r="RLQ9" s="82"/>
      <c r="RLR9" s="82"/>
      <c r="RLS9" s="82"/>
      <c r="RLT9" s="82"/>
      <c r="RLU9" s="82"/>
      <c r="RLV9" s="82"/>
      <c r="RLW9" s="82"/>
      <c r="RLX9" s="82"/>
      <c r="RLY9" s="82"/>
      <c r="RLZ9" s="82"/>
      <c r="RMA9" s="82"/>
      <c r="RMB9" s="82"/>
      <c r="RMC9" s="82"/>
      <c r="RMD9" s="82"/>
      <c r="RME9" s="82"/>
      <c r="RMF9" s="82"/>
      <c r="RMG9" s="82"/>
      <c r="RMH9" s="82"/>
      <c r="RMI9" s="82"/>
      <c r="RMJ9" s="82"/>
      <c r="RMK9" s="82"/>
      <c r="RML9" s="82"/>
      <c r="RMM9" s="82"/>
      <c r="RMN9" s="82"/>
      <c r="RMO9" s="82"/>
      <c r="RMP9" s="82"/>
      <c r="RMQ9" s="82"/>
      <c r="RMR9" s="82"/>
      <c r="RMS9" s="82"/>
      <c r="RMT9" s="82"/>
      <c r="RMU9" s="82"/>
      <c r="RMV9" s="82"/>
      <c r="RMW9" s="82"/>
      <c r="RMX9" s="82"/>
      <c r="RMY9" s="82"/>
      <c r="RMZ9" s="82"/>
      <c r="RNA9" s="82"/>
      <c r="RNB9" s="82"/>
      <c r="RNC9" s="82"/>
      <c r="RND9" s="82"/>
      <c r="RNE9" s="82"/>
      <c r="RNF9" s="82"/>
      <c r="RNG9" s="82"/>
      <c r="RNH9" s="82"/>
      <c r="RNI9" s="82"/>
      <c r="RNJ9" s="82"/>
      <c r="RNK9" s="82"/>
      <c r="RNL9" s="82"/>
      <c r="RNM9" s="82"/>
      <c r="RNN9" s="82"/>
      <c r="RNO9" s="82"/>
      <c r="RNP9" s="82"/>
      <c r="RNQ9" s="82"/>
      <c r="RNR9" s="82"/>
      <c r="RNS9" s="82"/>
      <c r="RNT9" s="82"/>
      <c r="RNU9" s="82"/>
      <c r="RNV9" s="82"/>
      <c r="RNW9" s="82"/>
      <c r="RNX9" s="82"/>
      <c r="RNY9" s="82"/>
      <c r="RNZ9" s="82"/>
      <c r="ROA9" s="82"/>
      <c r="ROB9" s="82"/>
      <c r="ROC9" s="82"/>
      <c r="ROD9" s="82"/>
      <c r="ROE9" s="82"/>
      <c r="ROF9" s="82"/>
      <c r="ROG9" s="82"/>
      <c r="ROH9" s="82"/>
      <c r="ROI9" s="82"/>
      <c r="ROJ9" s="82"/>
      <c r="ROK9" s="82"/>
      <c r="ROL9" s="82"/>
      <c r="ROM9" s="82"/>
      <c r="RON9" s="82"/>
      <c r="ROO9" s="82"/>
      <c r="ROP9" s="82"/>
      <c r="ROQ9" s="82"/>
      <c r="ROR9" s="82"/>
      <c r="ROS9" s="82"/>
      <c r="ROT9" s="82"/>
      <c r="ROU9" s="82"/>
      <c r="ROV9" s="82"/>
      <c r="ROW9" s="82"/>
      <c r="ROX9" s="82"/>
      <c r="ROY9" s="82"/>
      <c r="ROZ9" s="82"/>
      <c r="RPA9" s="82"/>
      <c r="RPB9" s="82"/>
      <c r="RPC9" s="82"/>
      <c r="RPD9" s="82"/>
      <c r="RPE9" s="82"/>
      <c r="RPF9" s="82"/>
      <c r="RPG9" s="82"/>
      <c r="RPH9" s="82"/>
      <c r="RPI9" s="82"/>
      <c r="RPJ9" s="82"/>
      <c r="RPK9" s="82"/>
      <c r="RPL9" s="82"/>
      <c r="RPM9" s="82"/>
      <c r="RPN9" s="82"/>
      <c r="RPO9" s="82"/>
      <c r="RPP9" s="82"/>
      <c r="RPQ9" s="82"/>
      <c r="RPR9" s="82"/>
      <c r="RPS9" s="82"/>
      <c r="RPT9" s="82"/>
      <c r="RPU9" s="82"/>
      <c r="RPV9" s="82"/>
      <c r="RPW9" s="82"/>
      <c r="RPX9" s="82"/>
      <c r="RPY9" s="82"/>
      <c r="RPZ9" s="82"/>
      <c r="RQA9" s="82"/>
      <c r="RQB9" s="82"/>
      <c r="RQC9" s="82"/>
      <c r="RQD9" s="82"/>
      <c r="RQE9" s="82"/>
      <c r="RQF9" s="82"/>
      <c r="RQG9" s="82"/>
      <c r="RQH9" s="82"/>
      <c r="RQI9" s="82"/>
      <c r="RQJ9" s="82"/>
      <c r="RQK9" s="82"/>
      <c r="RQL9" s="82"/>
      <c r="RQM9" s="82"/>
      <c r="RQN9" s="82"/>
      <c r="RQO9" s="82"/>
      <c r="RQP9" s="82"/>
      <c r="RQQ9" s="82"/>
      <c r="RQR9" s="82"/>
      <c r="RQS9" s="82"/>
      <c r="RQT9" s="82"/>
      <c r="RQU9" s="82"/>
      <c r="RQV9" s="82"/>
      <c r="RQW9" s="82"/>
      <c r="RQX9" s="82"/>
      <c r="RQY9" s="82"/>
      <c r="RQZ9" s="82"/>
      <c r="RRA9" s="82"/>
      <c r="RRB9" s="82"/>
      <c r="RRC9" s="82"/>
      <c r="RRD9" s="82"/>
      <c r="RRE9" s="82"/>
      <c r="RRF9" s="82"/>
      <c r="RRG9" s="82"/>
      <c r="RRH9" s="82"/>
      <c r="RRI9" s="82"/>
      <c r="RRJ9" s="82"/>
      <c r="RRK9" s="82"/>
      <c r="RRL9" s="82"/>
      <c r="RRM9" s="82"/>
      <c r="RRN9" s="82"/>
      <c r="RRO9" s="82"/>
      <c r="RRP9" s="82"/>
      <c r="RRQ9" s="82"/>
      <c r="RRR9" s="82"/>
      <c r="RRS9" s="82"/>
      <c r="RRT9" s="82"/>
      <c r="RRU9" s="82"/>
      <c r="RRV9" s="82"/>
      <c r="RRW9" s="82"/>
      <c r="RRX9" s="82"/>
      <c r="RRY9" s="82"/>
      <c r="RRZ9" s="82"/>
      <c r="RSA9" s="82"/>
      <c r="RSB9" s="82"/>
      <c r="RSC9" s="82"/>
      <c r="RSD9" s="82"/>
      <c r="RSE9" s="82"/>
      <c r="RSF9" s="82"/>
      <c r="RSG9" s="82"/>
      <c r="RSH9" s="82"/>
      <c r="RSI9" s="82"/>
      <c r="RSJ9" s="82"/>
      <c r="RSK9" s="82"/>
      <c r="RSL9" s="82"/>
      <c r="RSM9" s="82"/>
      <c r="RSN9" s="82"/>
      <c r="RSO9" s="82"/>
      <c r="RSP9" s="82"/>
      <c r="RSQ9" s="82"/>
      <c r="RSR9" s="82"/>
      <c r="RSS9" s="82"/>
      <c r="RST9" s="82"/>
      <c r="RSU9" s="82"/>
      <c r="RSV9" s="82"/>
      <c r="RSW9" s="82"/>
      <c r="RSX9" s="82"/>
      <c r="RSY9" s="82"/>
      <c r="RSZ9" s="82"/>
      <c r="RTA9" s="82"/>
      <c r="RTB9" s="82"/>
      <c r="RTC9" s="82"/>
      <c r="RTD9" s="82"/>
      <c r="RTE9" s="82"/>
      <c r="RTF9" s="82"/>
      <c r="RTG9" s="82"/>
      <c r="RTH9" s="82"/>
      <c r="RTI9" s="82"/>
      <c r="RTJ9" s="82"/>
      <c r="RTK9" s="82"/>
      <c r="RTL9" s="82"/>
      <c r="RTM9" s="82"/>
      <c r="RTN9" s="82"/>
      <c r="RTO9" s="82"/>
      <c r="RTP9" s="82"/>
      <c r="RTQ9" s="82"/>
      <c r="RTR9" s="82"/>
      <c r="RTS9" s="82"/>
      <c r="RTT9" s="82"/>
      <c r="RTU9" s="82"/>
      <c r="RTV9" s="82"/>
      <c r="RTW9" s="82"/>
      <c r="RTX9" s="82"/>
      <c r="RTY9" s="82"/>
      <c r="RTZ9" s="82"/>
      <c r="RUA9" s="82"/>
      <c r="RUB9" s="82"/>
      <c r="RUC9" s="82"/>
      <c r="RUD9" s="82"/>
      <c r="RUE9" s="82"/>
      <c r="RUF9" s="82"/>
      <c r="RUG9" s="82"/>
      <c r="RUH9" s="82"/>
      <c r="RUI9" s="82"/>
      <c r="RUJ9" s="82"/>
      <c r="RUK9" s="82"/>
      <c r="RUL9" s="82"/>
      <c r="RUM9" s="82"/>
      <c r="RUN9" s="82"/>
      <c r="RUO9" s="82"/>
      <c r="RUP9" s="82"/>
      <c r="RUQ9" s="82"/>
      <c r="RUR9" s="82"/>
      <c r="RUS9" s="82"/>
      <c r="RUT9" s="82"/>
      <c r="RUU9" s="82"/>
      <c r="RUV9" s="82"/>
      <c r="RUW9" s="82"/>
      <c r="RUX9" s="82"/>
      <c r="RUY9" s="82"/>
      <c r="RUZ9" s="82"/>
      <c r="RVA9" s="82"/>
      <c r="RVB9" s="82"/>
      <c r="RVC9" s="82"/>
      <c r="RVD9" s="82"/>
      <c r="RVE9" s="82"/>
      <c r="RVF9" s="82"/>
      <c r="RVG9" s="82"/>
      <c r="RVH9" s="82"/>
      <c r="RVI9" s="82"/>
      <c r="RVJ9" s="82"/>
      <c r="RVK9" s="82"/>
      <c r="RVL9" s="82"/>
      <c r="RVM9" s="82"/>
      <c r="RVN9" s="82"/>
      <c r="RVO9" s="82"/>
      <c r="RVP9" s="82"/>
      <c r="RVQ9" s="82"/>
      <c r="RVR9" s="82"/>
      <c r="RVS9" s="82"/>
      <c r="RVT9" s="82"/>
      <c r="RVU9" s="82"/>
      <c r="RVV9" s="82"/>
      <c r="RVW9" s="82"/>
      <c r="RVX9" s="82"/>
      <c r="RVY9" s="82"/>
      <c r="RVZ9" s="82"/>
      <c r="RWA9" s="82"/>
      <c r="RWB9" s="82"/>
      <c r="RWC9" s="82"/>
      <c r="RWD9" s="82"/>
      <c r="RWE9" s="82"/>
      <c r="RWF9" s="82"/>
      <c r="RWG9" s="82"/>
      <c r="RWH9" s="82"/>
      <c r="RWI9" s="82"/>
      <c r="RWJ9" s="82"/>
      <c r="RWK9" s="82"/>
      <c r="RWL9" s="82"/>
      <c r="RWM9" s="82"/>
      <c r="RWN9" s="82"/>
      <c r="RWO9" s="82"/>
      <c r="RWP9" s="82"/>
      <c r="RWQ9" s="82"/>
      <c r="RWR9" s="82"/>
      <c r="RWS9" s="82"/>
      <c r="RWT9" s="82"/>
      <c r="RWU9" s="82"/>
      <c r="RWV9" s="82"/>
      <c r="RWW9" s="82"/>
      <c r="RWX9" s="82"/>
      <c r="RWY9" s="82"/>
      <c r="RWZ9" s="82"/>
      <c r="RXA9" s="82"/>
      <c r="RXB9" s="82"/>
      <c r="RXC9" s="82"/>
      <c r="RXD9" s="82"/>
      <c r="RXE9" s="82"/>
      <c r="RXF9" s="82"/>
      <c r="RXG9" s="82"/>
      <c r="RXH9" s="82"/>
      <c r="RXI9" s="82"/>
      <c r="RXJ9" s="82"/>
      <c r="RXK9" s="82"/>
      <c r="RXL9" s="82"/>
      <c r="RXM9" s="82"/>
      <c r="RXN9" s="82"/>
      <c r="RXO9" s="82"/>
      <c r="RXP9" s="82"/>
      <c r="RXQ9" s="82"/>
      <c r="RXR9" s="82"/>
      <c r="RXS9" s="82"/>
      <c r="RXT9" s="82"/>
      <c r="RXU9" s="82"/>
      <c r="RXV9" s="82"/>
      <c r="RXW9" s="82"/>
      <c r="RXX9" s="82"/>
      <c r="RXY9" s="82"/>
      <c r="RXZ9" s="82"/>
      <c r="RYA9" s="82"/>
      <c r="RYB9" s="82"/>
      <c r="RYC9" s="82"/>
      <c r="RYD9" s="82"/>
      <c r="RYE9" s="82"/>
      <c r="RYF9" s="82"/>
      <c r="RYG9" s="82"/>
      <c r="RYH9" s="82"/>
      <c r="RYI9" s="82"/>
      <c r="RYJ9" s="82"/>
      <c r="RYK9" s="82"/>
      <c r="RYL9" s="82"/>
      <c r="RYM9" s="82"/>
      <c r="RYN9" s="82"/>
      <c r="RYO9" s="82"/>
      <c r="RYP9" s="82"/>
      <c r="RYQ9" s="82"/>
      <c r="RYR9" s="82"/>
      <c r="RYS9" s="82"/>
      <c r="RYT9" s="82"/>
      <c r="RYU9" s="82"/>
      <c r="RYV9" s="82"/>
      <c r="RYW9" s="82"/>
      <c r="RYX9" s="82"/>
      <c r="RYY9" s="82"/>
      <c r="RYZ9" s="82"/>
      <c r="RZA9" s="82"/>
      <c r="RZB9" s="82"/>
      <c r="RZC9" s="82"/>
      <c r="RZD9" s="82"/>
      <c r="RZE9" s="82"/>
      <c r="RZF9" s="82"/>
      <c r="RZG9" s="82"/>
      <c r="RZH9" s="82"/>
      <c r="RZI9" s="82"/>
      <c r="RZJ9" s="82"/>
      <c r="RZK9" s="82"/>
      <c r="RZL9" s="82"/>
      <c r="RZM9" s="82"/>
      <c r="RZN9" s="82"/>
      <c r="RZO9" s="82"/>
      <c r="RZP9" s="82"/>
      <c r="RZQ9" s="82"/>
      <c r="RZR9" s="82"/>
      <c r="RZS9" s="82"/>
      <c r="RZT9" s="82"/>
      <c r="RZU9" s="82"/>
      <c r="RZV9" s="82"/>
      <c r="RZW9" s="82"/>
      <c r="RZX9" s="82"/>
      <c r="RZY9" s="82"/>
      <c r="RZZ9" s="82"/>
      <c r="SAA9" s="82"/>
      <c r="SAB9" s="82"/>
      <c r="SAC9" s="82"/>
      <c r="SAD9" s="82"/>
      <c r="SAE9" s="82"/>
      <c r="SAF9" s="82"/>
      <c r="SAG9" s="82"/>
      <c r="SAH9" s="82"/>
      <c r="SAI9" s="82"/>
      <c r="SAJ9" s="82"/>
      <c r="SAK9" s="82"/>
      <c r="SAL9" s="82"/>
      <c r="SAM9" s="82"/>
      <c r="SAN9" s="82"/>
      <c r="SAO9" s="82"/>
      <c r="SAP9" s="82"/>
      <c r="SAQ9" s="82"/>
      <c r="SAR9" s="82"/>
      <c r="SAS9" s="82"/>
      <c r="SAT9" s="82"/>
      <c r="SAU9" s="82"/>
      <c r="SAV9" s="82"/>
      <c r="SAW9" s="82"/>
      <c r="SAX9" s="82"/>
      <c r="SAY9" s="82"/>
      <c r="SAZ9" s="82"/>
      <c r="SBA9" s="82"/>
      <c r="SBB9" s="82"/>
      <c r="SBC9" s="82"/>
      <c r="SBD9" s="82"/>
      <c r="SBE9" s="82"/>
      <c r="SBF9" s="82"/>
      <c r="SBG9" s="82"/>
      <c r="SBH9" s="82"/>
      <c r="SBI9" s="82"/>
      <c r="SBJ9" s="82"/>
      <c r="SBK9" s="82"/>
      <c r="SBL9" s="82"/>
      <c r="SBM9" s="82"/>
      <c r="SBN9" s="82"/>
      <c r="SBO9" s="82"/>
      <c r="SBP9" s="82"/>
      <c r="SBQ9" s="82"/>
      <c r="SBR9" s="82"/>
      <c r="SBS9" s="82"/>
      <c r="SBT9" s="82"/>
      <c r="SBU9" s="82"/>
      <c r="SBV9" s="82"/>
      <c r="SBW9" s="82"/>
      <c r="SBX9" s="82"/>
      <c r="SBY9" s="82"/>
      <c r="SBZ9" s="82"/>
      <c r="SCA9" s="82"/>
      <c r="SCB9" s="82"/>
      <c r="SCC9" s="82"/>
      <c r="SCD9" s="82"/>
      <c r="SCE9" s="82"/>
      <c r="SCF9" s="82"/>
      <c r="SCG9" s="82"/>
      <c r="SCH9" s="82"/>
      <c r="SCI9" s="82"/>
      <c r="SCJ9" s="82"/>
      <c r="SCK9" s="82"/>
      <c r="SCL9" s="82"/>
      <c r="SCM9" s="82"/>
      <c r="SCN9" s="82"/>
      <c r="SCO9" s="82"/>
      <c r="SCP9" s="82"/>
      <c r="SCQ9" s="82"/>
      <c r="SCR9" s="82"/>
      <c r="SCS9" s="82"/>
      <c r="SCT9" s="82"/>
      <c r="SCU9" s="82"/>
      <c r="SCV9" s="82"/>
      <c r="SCW9" s="82"/>
      <c r="SCX9" s="82"/>
      <c r="SCY9" s="82"/>
      <c r="SCZ9" s="82"/>
      <c r="SDA9" s="82"/>
      <c r="SDB9" s="82"/>
      <c r="SDC9" s="82"/>
      <c r="SDD9" s="82"/>
      <c r="SDE9" s="82"/>
      <c r="SDF9" s="82"/>
      <c r="SDG9" s="82"/>
      <c r="SDH9" s="82"/>
      <c r="SDI9" s="82"/>
      <c r="SDJ9" s="82"/>
      <c r="SDK9" s="82"/>
      <c r="SDL9" s="82"/>
      <c r="SDM9" s="82"/>
      <c r="SDN9" s="82"/>
      <c r="SDO9" s="82"/>
      <c r="SDP9" s="82"/>
      <c r="SDQ9" s="82"/>
      <c r="SDR9" s="82"/>
      <c r="SDS9" s="82"/>
      <c r="SDT9" s="82"/>
      <c r="SDU9" s="82"/>
      <c r="SDV9" s="82"/>
      <c r="SDW9" s="82"/>
      <c r="SDX9" s="82"/>
      <c r="SDY9" s="82"/>
      <c r="SDZ9" s="82"/>
      <c r="SEA9" s="82"/>
      <c r="SEB9" s="82"/>
      <c r="SEC9" s="82"/>
      <c r="SED9" s="82"/>
      <c r="SEE9" s="82"/>
      <c r="SEF9" s="82"/>
      <c r="SEG9" s="82"/>
      <c r="SEH9" s="82"/>
      <c r="SEI9" s="82"/>
      <c r="SEJ9" s="82"/>
      <c r="SEK9" s="82"/>
      <c r="SEL9" s="82"/>
      <c r="SEM9" s="82"/>
      <c r="SEN9" s="82"/>
      <c r="SEO9" s="82"/>
      <c r="SEP9" s="82"/>
      <c r="SEQ9" s="82"/>
      <c r="SER9" s="82"/>
      <c r="SES9" s="82"/>
      <c r="SET9" s="82"/>
      <c r="SEU9" s="82"/>
      <c r="SEV9" s="82"/>
      <c r="SEW9" s="82"/>
      <c r="SEX9" s="82"/>
      <c r="SEY9" s="82"/>
      <c r="SEZ9" s="82"/>
      <c r="SFA9" s="82"/>
      <c r="SFB9" s="82"/>
      <c r="SFC9" s="82"/>
      <c r="SFD9" s="82"/>
      <c r="SFE9" s="82"/>
      <c r="SFF9" s="82"/>
      <c r="SFG9" s="82"/>
      <c r="SFH9" s="82"/>
      <c r="SFI9" s="82"/>
      <c r="SFJ9" s="82"/>
      <c r="SFK9" s="82"/>
      <c r="SFL9" s="82"/>
      <c r="SFM9" s="82"/>
      <c r="SFN9" s="82"/>
      <c r="SFO9" s="82"/>
      <c r="SFP9" s="82"/>
      <c r="SFQ9" s="82"/>
      <c r="SFR9" s="82"/>
      <c r="SFS9" s="82"/>
      <c r="SFT9" s="82"/>
      <c r="SFU9" s="82"/>
      <c r="SFV9" s="82"/>
      <c r="SFW9" s="82"/>
      <c r="SFX9" s="82"/>
      <c r="SFY9" s="82"/>
      <c r="SFZ9" s="82"/>
      <c r="SGA9" s="82"/>
      <c r="SGB9" s="82"/>
      <c r="SGC9" s="82"/>
      <c r="SGD9" s="82"/>
      <c r="SGE9" s="82"/>
      <c r="SGF9" s="82"/>
      <c r="SGG9" s="82"/>
      <c r="SGH9" s="82"/>
      <c r="SGI9" s="82"/>
      <c r="SGJ9" s="82"/>
      <c r="SGK9" s="82"/>
      <c r="SGL9" s="82"/>
      <c r="SGM9" s="82"/>
      <c r="SGN9" s="82"/>
      <c r="SGO9" s="82"/>
      <c r="SGP9" s="82"/>
      <c r="SGQ9" s="82"/>
      <c r="SGR9" s="82"/>
      <c r="SGS9" s="82"/>
      <c r="SGT9" s="82"/>
      <c r="SGU9" s="82"/>
      <c r="SGV9" s="82"/>
      <c r="SGW9" s="82"/>
      <c r="SGX9" s="82"/>
      <c r="SGY9" s="82"/>
      <c r="SGZ9" s="82"/>
      <c r="SHA9" s="82"/>
      <c r="SHB9" s="82"/>
      <c r="SHC9" s="82"/>
      <c r="SHD9" s="82"/>
      <c r="SHE9" s="82"/>
      <c r="SHF9" s="82"/>
      <c r="SHG9" s="82"/>
      <c r="SHH9" s="82"/>
      <c r="SHI9" s="82"/>
      <c r="SHJ9" s="82"/>
      <c r="SHK9" s="82"/>
      <c r="SHL9" s="82"/>
      <c r="SHM9" s="82"/>
      <c r="SHN9" s="82"/>
      <c r="SHO9" s="82"/>
      <c r="SHP9" s="82"/>
      <c r="SHQ9" s="82"/>
      <c r="SHR9" s="82"/>
      <c r="SHS9" s="82"/>
      <c r="SHT9" s="82"/>
      <c r="SHU9" s="82"/>
      <c r="SHV9" s="82"/>
      <c r="SHW9" s="82"/>
      <c r="SHX9" s="82"/>
      <c r="SHY9" s="82"/>
      <c r="SHZ9" s="82"/>
      <c r="SIA9" s="82"/>
      <c r="SIB9" s="82"/>
      <c r="SIC9" s="82"/>
      <c r="SID9" s="82"/>
      <c r="SIE9" s="82"/>
      <c r="SIF9" s="82"/>
      <c r="SIG9" s="82"/>
      <c r="SIH9" s="82"/>
      <c r="SII9" s="82"/>
      <c r="SIJ9" s="82"/>
      <c r="SIK9" s="82"/>
      <c r="SIL9" s="82"/>
      <c r="SIM9" s="82"/>
      <c r="SIN9" s="82"/>
      <c r="SIO9" s="82"/>
      <c r="SIP9" s="82"/>
      <c r="SIQ9" s="82"/>
      <c r="SIR9" s="82"/>
      <c r="SIS9" s="82"/>
      <c r="SIT9" s="82"/>
      <c r="SIU9" s="82"/>
      <c r="SIV9" s="82"/>
      <c r="SIW9" s="82"/>
      <c r="SIX9" s="82"/>
      <c r="SIY9" s="82"/>
      <c r="SIZ9" s="82"/>
      <c r="SJA9" s="82"/>
      <c r="SJB9" s="82"/>
      <c r="SJC9" s="82"/>
      <c r="SJD9" s="82"/>
      <c r="SJE9" s="82"/>
      <c r="SJF9" s="82"/>
      <c r="SJG9" s="82"/>
      <c r="SJH9" s="82"/>
      <c r="SJI9" s="82"/>
      <c r="SJJ9" s="82"/>
      <c r="SJK9" s="82"/>
      <c r="SJL9" s="82"/>
      <c r="SJM9" s="82"/>
      <c r="SJN9" s="82"/>
      <c r="SJO9" s="82"/>
      <c r="SJP9" s="82"/>
      <c r="SJQ9" s="82"/>
      <c r="SJR9" s="82"/>
      <c r="SJS9" s="82"/>
      <c r="SJT9" s="82"/>
      <c r="SJU9" s="82"/>
      <c r="SJV9" s="82"/>
      <c r="SJW9" s="82"/>
      <c r="SJX9" s="82"/>
      <c r="SJY9" s="82"/>
      <c r="SJZ9" s="82"/>
      <c r="SKA9" s="82"/>
      <c r="SKB9" s="82"/>
      <c r="SKC9" s="82"/>
      <c r="SKD9" s="82"/>
      <c r="SKE9" s="82"/>
      <c r="SKF9" s="82"/>
      <c r="SKG9" s="82"/>
      <c r="SKH9" s="82"/>
      <c r="SKI9" s="82"/>
      <c r="SKJ9" s="82"/>
      <c r="SKK9" s="82"/>
      <c r="SKL9" s="82"/>
      <c r="SKM9" s="82"/>
      <c r="SKN9" s="82"/>
      <c r="SKO9" s="82"/>
      <c r="SKP9" s="82"/>
      <c r="SKQ9" s="82"/>
      <c r="SKR9" s="82"/>
      <c r="SKS9" s="82"/>
      <c r="SKT9" s="82"/>
      <c r="SKU9" s="82"/>
      <c r="SKV9" s="82"/>
      <c r="SKW9" s="82"/>
      <c r="SKX9" s="82"/>
      <c r="SKY9" s="82"/>
      <c r="SKZ9" s="82"/>
      <c r="SLA9" s="82"/>
      <c r="SLB9" s="82"/>
      <c r="SLC9" s="82"/>
      <c r="SLD9" s="82"/>
      <c r="SLE9" s="82"/>
      <c r="SLF9" s="82"/>
      <c r="SLG9" s="82"/>
      <c r="SLH9" s="82"/>
      <c r="SLI9" s="82"/>
      <c r="SLJ9" s="82"/>
      <c r="SLK9" s="82"/>
      <c r="SLL9" s="82"/>
      <c r="SLM9" s="82"/>
      <c r="SLN9" s="82"/>
      <c r="SLO9" s="82"/>
      <c r="SLP9" s="82"/>
      <c r="SLQ9" s="82"/>
      <c r="SLR9" s="82"/>
      <c r="SLS9" s="82"/>
      <c r="SLT9" s="82"/>
      <c r="SLU9" s="82"/>
      <c r="SLV9" s="82"/>
      <c r="SLW9" s="82"/>
      <c r="SLX9" s="82"/>
      <c r="SLY9" s="82"/>
      <c r="SLZ9" s="82"/>
      <c r="SMA9" s="82"/>
      <c r="SMB9" s="82"/>
      <c r="SMC9" s="82"/>
      <c r="SMD9" s="82"/>
      <c r="SME9" s="82"/>
      <c r="SMF9" s="82"/>
      <c r="SMG9" s="82"/>
      <c r="SMH9" s="82"/>
      <c r="SMI9" s="82"/>
      <c r="SMJ9" s="82"/>
      <c r="SMK9" s="82"/>
      <c r="SML9" s="82"/>
      <c r="SMM9" s="82"/>
      <c r="SMN9" s="82"/>
      <c r="SMO9" s="82"/>
      <c r="SMP9" s="82"/>
      <c r="SMQ9" s="82"/>
      <c r="SMR9" s="82"/>
      <c r="SMS9" s="82"/>
      <c r="SMT9" s="82"/>
      <c r="SMU9" s="82"/>
      <c r="SMV9" s="82"/>
      <c r="SMW9" s="82"/>
      <c r="SMX9" s="82"/>
      <c r="SMY9" s="82"/>
      <c r="SMZ9" s="82"/>
      <c r="SNA9" s="82"/>
      <c r="SNB9" s="82"/>
      <c r="SNC9" s="82"/>
      <c r="SND9" s="82"/>
      <c r="SNE9" s="82"/>
      <c r="SNF9" s="82"/>
      <c r="SNG9" s="82"/>
      <c r="SNH9" s="82"/>
      <c r="SNI9" s="82"/>
      <c r="SNJ9" s="82"/>
      <c r="SNK9" s="82"/>
      <c r="SNL9" s="82"/>
      <c r="SNM9" s="82"/>
      <c r="SNN9" s="82"/>
      <c r="SNO9" s="82"/>
      <c r="SNP9" s="82"/>
      <c r="SNQ9" s="82"/>
      <c r="SNR9" s="82"/>
      <c r="SNS9" s="82"/>
      <c r="SNT9" s="82"/>
      <c r="SNU9" s="82"/>
      <c r="SNV9" s="82"/>
      <c r="SNW9" s="82"/>
      <c r="SNX9" s="82"/>
      <c r="SNY9" s="82"/>
      <c r="SNZ9" s="82"/>
      <c r="SOA9" s="82"/>
      <c r="SOB9" s="82"/>
      <c r="SOC9" s="82"/>
      <c r="SOD9" s="82"/>
      <c r="SOE9" s="82"/>
      <c r="SOF9" s="82"/>
      <c r="SOG9" s="82"/>
      <c r="SOH9" s="82"/>
      <c r="SOI9" s="82"/>
      <c r="SOJ9" s="82"/>
      <c r="SOK9" s="82"/>
      <c r="SOL9" s="82"/>
      <c r="SOM9" s="82"/>
      <c r="SON9" s="82"/>
      <c r="SOO9" s="82"/>
      <c r="SOP9" s="82"/>
      <c r="SOQ9" s="82"/>
      <c r="SOR9" s="82"/>
      <c r="SOS9" s="82"/>
      <c r="SOT9" s="82"/>
      <c r="SOU9" s="82"/>
      <c r="SOV9" s="82"/>
      <c r="SOW9" s="82"/>
      <c r="SOX9" s="82"/>
      <c r="SOY9" s="82"/>
      <c r="SOZ9" s="82"/>
      <c r="SPA9" s="82"/>
      <c r="SPB9" s="82"/>
      <c r="SPC9" s="82"/>
      <c r="SPD9" s="82"/>
      <c r="SPE9" s="82"/>
      <c r="SPF9" s="82"/>
      <c r="SPG9" s="82"/>
      <c r="SPH9" s="82"/>
      <c r="SPI9" s="82"/>
      <c r="SPJ9" s="82"/>
      <c r="SPK9" s="82"/>
      <c r="SPL9" s="82"/>
      <c r="SPM9" s="82"/>
      <c r="SPN9" s="82"/>
      <c r="SPO9" s="82"/>
      <c r="SPP9" s="82"/>
      <c r="SPQ9" s="82"/>
      <c r="SPR9" s="82"/>
      <c r="SPS9" s="82"/>
      <c r="SPT9" s="82"/>
      <c r="SPU9" s="82"/>
      <c r="SPV9" s="82"/>
      <c r="SPW9" s="82"/>
      <c r="SPX9" s="82"/>
      <c r="SPY9" s="82"/>
      <c r="SPZ9" s="82"/>
      <c r="SQA9" s="82"/>
      <c r="SQB9" s="82"/>
      <c r="SQC9" s="82"/>
      <c r="SQD9" s="82"/>
      <c r="SQE9" s="82"/>
      <c r="SQF9" s="82"/>
      <c r="SQG9" s="82"/>
      <c r="SQH9" s="82"/>
      <c r="SQI9" s="82"/>
      <c r="SQJ9" s="82"/>
      <c r="SQK9" s="82"/>
      <c r="SQL9" s="82"/>
      <c r="SQM9" s="82"/>
      <c r="SQN9" s="82"/>
      <c r="SQO9" s="82"/>
      <c r="SQP9" s="82"/>
      <c r="SQQ9" s="82"/>
      <c r="SQR9" s="82"/>
      <c r="SQS9" s="82"/>
      <c r="SQT9" s="82"/>
      <c r="SQU9" s="82"/>
      <c r="SQV9" s="82"/>
      <c r="SQW9" s="82"/>
      <c r="SQX9" s="82"/>
      <c r="SQY9" s="82"/>
      <c r="SQZ9" s="82"/>
      <c r="SRA9" s="82"/>
      <c r="SRB9" s="82"/>
      <c r="SRC9" s="82"/>
      <c r="SRD9" s="82"/>
      <c r="SRE9" s="82"/>
      <c r="SRF9" s="82"/>
      <c r="SRG9" s="82"/>
      <c r="SRH9" s="82"/>
      <c r="SRI9" s="82"/>
      <c r="SRJ9" s="82"/>
      <c r="SRK9" s="82"/>
      <c r="SRL9" s="82"/>
      <c r="SRM9" s="82"/>
      <c r="SRN9" s="82"/>
      <c r="SRO9" s="82"/>
      <c r="SRP9" s="82"/>
      <c r="SRQ9" s="82"/>
      <c r="SRR9" s="82"/>
      <c r="SRS9" s="82"/>
      <c r="SRT9" s="82"/>
      <c r="SRU9" s="82"/>
      <c r="SRV9" s="82"/>
      <c r="SRW9" s="82"/>
      <c r="SRX9" s="82"/>
      <c r="SRY9" s="82"/>
      <c r="SRZ9" s="82"/>
      <c r="SSA9" s="82"/>
      <c r="SSB9" s="82"/>
      <c r="SSC9" s="82"/>
      <c r="SSD9" s="82"/>
      <c r="SSE9" s="82"/>
      <c r="SSF9" s="82"/>
      <c r="SSG9" s="82"/>
      <c r="SSH9" s="82"/>
      <c r="SSI9" s="82"/>
      <c r="SSJ9" s="82"/>
      <c r="SSK9" s="82"/>
      <c r="SSL9" s="82"/>
      <c r="SSM9" s="82"/>
      <c r="SSN9" s="82"/>
      <c r="SSO9" s="82"/>
      <c r="SSP9" s="82"/>
      <c r="SSQ9" s="82"/>
      <c r="SSR9" s="82"/>
      <c r="SSS9" s="82"/>
      <c r="SST9" s="82"/>
      <c r="SSU9" s="82"/>
      <c r="SSV9" s="82"/>
      <c r="SSW9" s="82"/>
      <c r="SSX9" s="82"/>
      <c r="SSY9" s="82"/>
      <c r="SSZ9" s="82"/>
      <c r="STA9" s="82"/>
      <c r="STB9" s="82"/>
      <c r="STC9" s="82"/>
      <c r="STD9" s="82"/>
      <c r="STE9" s="82"/>
      <c r="STF9" s="82"/>
      <c r="STG9" s="82"/>
      <c r="STH9" s="82"/>
      <c r="STI9" s="82"/>
      <c r="STJ9" s="82"/>
      <c r="STK9" s="82"/>
      <c r="STL9" s="82"/>
      <c r="STM9" s="82"/>
      <c r="STN9" s="82"/>
      <c r="STO9" s="82"/>
      <c r="STP9" s="82"/>
      <c r="STQ9" s="82"/>
      <c r="STR9" s="82"/>
      <c r="STS9" s="82"/>
      <c r="STT9" s="82"/>
      <c r="STU9" s="82"/>
      <c r="STV9" s="82"/>
      <c r="STW9" s="82"/>
      <c r="STX9" s="82"/>
      <c r="STY9" s="82"/>
      <c r="STZ9" s="82"/>
      <c r="SUA9" s="82"/>
      <c r="SUB9" s="82"/>
      <c r="SUC9" s="82"/>
      <c r="SUD9" s="82"/>
      <c r="SUE9" s="82"/>
      <c r="SUF9" s="82"/>
      <c r="SUG9" s="82"/>
      <c r="SUH9" s="82"/>
      <c r="SUI9" s="82"/>
      <c r="SUJ9" s="82"/>
      <c r="SUK9" s="82"/>
      <c r="SUL9" s="82"/>
      <c r="SUM9" s="82"/>
      <c r="SUN9" s="82"/>
      <c r="SUO9" s="82"/>
      <c r="SUP9" s="82"/>
      <c r="SUQ9" s="82"/>
      <c r="SUR9" s="82"/>
      <c r="SUS9" s="82"/>
      <c r="SUT9" s="82"/>
      <c r="SUU9" s="82"/>
      <c r="SUV9" s="82"/>
      <c r="SUW9" s="82"/>
      <c r="SUX9" s="82"/>
      <c r="SUY9" s="82"/>
      <c r="SUZ9" s="82"/>
      <c r="SVA9" s="82"/>
      <c r="SVB9" s="82"/>
      <c r="SVC9" s="82"/>
      <c r="SVD9" s="82"/>
      <c r="SVE9" s="82"/>
      <c r="SVF9" s="82"/>
      <c r="SVG9" s="82"/>
      <c r="SVH9" s="82"/>
      <c r="SVI9" s="82"/>
      <c r="SVJ9" s="82"/>
      <c r="SVK9" s="82"/>
      <c r="SVL9" s="82"/>
      <c r="SVM9" s="82"/>
      <c r="SVN9" s="82"/>
      <c r="SVO9" s="82"/>
      <c r="SVP9" s="82"/>
      <c r="SVQ9" s="82"/>
      <c r="SVR9" s="82"/>
      <c r="SVS9" s="82"/>
      <c r="SVT9" s="82"/>
      <c r="SVU9" s="82"/>
      <c r="SVV9" s="82"/>
      <c r="SVW9" s="82"/>
      <c r="SVX9" s="82"/>
      <c r="SVY9" s="82"/>
      <c r="SVZ9" s="82"/>
      <c r="SWA9" s="82"/>
      <c r="SWB9" s="82"/>
      <c r="SWC9" s="82"/>
      <c r="SWD9" s="82"/>
      <c r="SWE9" s="82"/>
      <c r="SWF9" s="82"/>
      <c r="SWG9" s="82"/>
      <c r="SWH9" s="82"/>
      <c r="SWI9" s="82"/>
      <c r="SWJ9" s="82"/>
      <c r="SWK9" s="82"/>
      <c r="SWL9" s="82"/>
      <c r="SWM9" s="82"/>
      <c r="SWN9" s="82"/>
      <c r="SWO9" s="82"/>
      <c r="SWP9" s="82"/>
      <c r="SWQ9" s="82"/>
      <c r="SWR9" s="82"/>
      <c r="SWS9" s="82"/>
      <c r="SWT9" s="82"/>
      <c r="SWU9" s="82"/>
      <c r="SWV9" s="82"/>
      <c r="SWW9" s="82"/>
      <c r="SWX9" s="82"/>
      <c r="SWY9" s="82"/>
      <c r="SWZ9" s="82"/>
      <c r="SXA9" s="82"/>
      <c r="SXB9" s="82"/>
      <c r="SXC9" s="82"/>
      <c r="SXD9" s="82"/>
      <c r="SXE9" s="82"/>
      <c r="SXF9" s="82"/>
      <c r="SXG9" s="82"/>
      <c r="SXH9" s="82"/>
      <c r="SXI9" s="82"/>
      <c r="SXJ9" s="82"/>
      <c r="SXK9" s="82"/>
      <c r="SXL9" s="82"/>
      <c r="SXM9" s="82"/>
      <c r="SXN9" s="82"/>
      <c r="SXO9" s="82"/>
      <c r="SXP9" s="82"/>
      <c r="SXQ9" s="82"/>
      <c r="SXR9" s="82"/>
      <c r="SXS9" s="82"/>
      <c r="SXT9" s="82"/>
      <c r="SXU9" s="82"/>
      <c r="SXV9" s="82"/>
      <c r="SXW9" s="82"/>
      <c r="SXX9" s="82"/>
      <c r="SXY9" s="82"/>
      <c r="SXZ9" s="82"/>
      <c r="SYA9" s="82"/>
      <c r="SYB9" s="82"/>
      <c r="SYC9" s="82"/>
      <c r="SYD9" s="82"/>
      <c r="SYE9" s="82"/>
      <c r="SYF9" s="82"/>
      <c r="SYG9" s="82"/>
      <c r="SYH9" s="82"/>
      <c r="SYI9" s="82"/>
      <c r="SYJ9" s="82"/>
      <c r="SYK9" s="82"/>
      <c r="SYL9" s="82"/>
      <c r="SYM9" s="82"/>
      <c r="SYN9" s="82"/>
      <c r="SYO9" s="82"/>
      <c r="SYP9" s="82"/>
      <c r="SYQ9" s="82"/>
      <c r="SYR9" s="82"/>
      <c r="SYS9" s="82"/>
      <c r="SYT9" s="82"/>
      <c r="SYU9" s="82"/>
      <c r="SYV9" s="82"/>
      <c r="SYW9" s="82"/>
      <c r="SYX9" s="82"/>
      <c r="SYY9" s="82"/>
      <c r="SYZ9" s="82"/>
      <c r="SZA9" s="82"/>
      <c r="SZB9" s="82"/>
      <c r="SZC9" s="82"/>
      <c r="SZD9" s="82"/>
      <c r="SZE9" s="82"/>
      <c r="SZF9" s="82"/>
      <c r="SZG9" s="82"/>
      <c r="SZH9" s="82"/>
      <c r="SZI9" s="82"/>
      <c r="SZJ9" s="82"/>
      <c r="SZK9" s="82"/>
      <c r="SZL9" s="82"/>
      <c r="SZM9" s="82"/>
      <c r="SZN9" s="82"/>
      <c r="SZO9" s="82"/>
      <c r="SZP9" s="82"/>
      <c r="SZQ9" s="82"/>
      <c r="SZR9" s="82"/>
      <c r="SZS9" s="82"/>
      <c r="SZT9" s="82"/>
      <c r="SZU9" s="82"/>
      <c r="SZV9" s="82"/>
      <c r="SZW9" s="82"/>
      <c r="SZX9" s="82"/>
      <c r="SZY9" s="82"/>
      <c r="SZZ9" s="82"/>
      <c r="TAA9" s="82"/>
      <c r="TAB9" s="82"/>
      <c r="TAC9" s="82"/>
      <c r="TAD9" s="82"/>
      <c r="TAE9" s="82"/>
      <c r="TAF9" s="82"/>
      <c r="TAG9" s="82"/>
      <c r="TAH9" s="82"/>
      <c r="TAI9" s="82"/>
      <c r="TAJ9" s="82"/>
      <c r="TAK9" s="82"/>
      <c r="TAL9" s="82"/>
      <c r="TAM9" s="82"/>
      <c r="TAN9" s="82"/>
      <c r="TAO9" s="82"/>
      <c r="TAP9" s="82"/>
      <c r="TAQ9" s="82"/>
      <c r="TAR9" s="82"/>
      <c r="TAS9" s="82"/>
      <c r="TAT9" s="82"/>
      <c r="TAU9" s="82"/>
      <c r="TAV9" s="82"/>
      <c r="TAW9" s="82"/>
      <c r="TAX9" s="82"/>
      <c r="TAY9" s="82"/>
      <c r="TAZ9" s="82"/>
      <c r="TBA9" s="82"/>
      <c r="TBB9" s="82"/>
      <c r="TBC9" s="82"/>
      <c r="TBD9" s="82"/>
      <c r="TBE9" s="82"/>
      <c r="TBF9" s="82"/>
      <c r="TBG9" s="82"/>
      <c r="TBH9" s="82"/>
      <c r="TBI9" s="82"/>
      <c r="TBJ9" s="82"/>
      <c r="TBK9" s="82"/>
      <c r="TBL9" s="82"/>
      <c r="TBM9" s="82"/>
      <c r="TBN9" s="82"/>
      <c r="TBO9" s="82"/>
      <c r="TBP9" s="82"/>
      <c r="TBQ9" s="82"/>
      <c r="TBR9" s="82"/>
      <c r="TBS9" s="82"/>
      <c r="TBT9" s="82"/>
      <c r="TBU9" s="82"/>
      <c r="TBV9" s="82"/>
      <c r="TBW9" s="82"/>
      <c r="TBX9" s="82"/>
      <c r="TBY9" s="82"/>
      <c r="TBZ9" s="82"/>
      <c r="TCA9" s="82"/>
      <c r="TCB9" s="82"/>
      <c r="TCC9" s="82"/>
      <c r="TCD9" s="82"/>
      <c r="TCE9" s="82"/>
      <c r="TCF9" s="82"/>
      <c r="TCG9" s="82"/>
      <c r="TCH9" s="82"/>
      <c r="TCI9" s="82"/>
      <c r="TCJ9" s="82"/>
      <c r="TCK9" s="82"/>
      <c r="TCL9" s="82"/>
      <c r="TCM9" s="82"/>
      <c r="TCN9" s="82"/>
      <c r="TCO9" s="82"/>
      <c r="TCP9" s="82"/>
      <c r="TCQ9" s="82"/>
      <c r="TCR9" s="82"/>
      <c r="TCS9" s="82"/>
      <c r="TCT9" s="82"/>
      <c r="TCU9" s="82"/>
      <c r="TCV9" s="82"/>
      <c r="TCW9" s="82"/>
      <c r="TCX9" s="82"/>
      <c r="TCY9" s="82"/>
      <c r="TCZ9" s="82"/>
      <c r="TDA9" s="82"/>
      <c r="TDB9" s="82"/>
      <c r="TDC9" s="82"/>
      <c r="TDD9" s="82"/>
      <c r="TDE9" s="82"/>
      <c r="TDF9" s="82"/>
      <c r="TDG9" s="82"/>
      <c r="TDH9" s="82"/>
      <c r="TDI9" s="82"/>
      <c r="TDJ9" s="82"/>
      <c r="TDK9" s="82"/>
      <c r="TDL9" s="82"/>
      <c r="TDM9" s="82"/>
      <c r="TDN9" s="82"/>
      <c r="TDO9" s="82"/>
      <c r="TDP9" s="82"/>
      <c r="TDQ9" s="82"/>
      <c r="TDR9" s="82"/>
      <c r="TDS9" s="82"/>
      <c r="TDT9" s="82"/>
      <c r="TDU9" s="82"/>
      <c r="TDV9" s="82"/>
      <c r="TDW9" s="82"/>
      <c r="TDX9" s="82"/>
      <c r="TDY9" s="82"/>
      <c r="TDZ9" s="82"/>
      <c r="TEA9" s="82"/>
      <c r="TEB9" s="82"/>
      <c r="TEC9" s="82"/>
      <c r="TED9" s="82"/>
      <c r="TEE9" s="82"/>
      <c r="TEF9" s="82"/>
      <c r="TEG9" s="82"/>
      <c r="TEH9" s="82"/>
      <c r="TEI9" s="82"/>
      <c r="TEJ9" s="82"/>
      <c r="TEK9" s="82"/>
      <c r="TEL9" s="82"/>
      <c r="TEM9" s="82"/>
      <c r="TEN9" s="82"/>
      <c r="TEO9" s="82"/>
      <c r="TEP9" s="82"/>
      <c r="TEQ9" s="82"/>
      <c r="TER9" s="82"/>
      <c r="TES9" s="82"/>
      <c r="TET9" s="82"/>
      <c r="TEU9" s="82"/>
      <c r="TEV9" s="82"/>
      <c r="TEW9" s="82"/>
      <c r="TEX9" s="82"/>
      <c r="TEY9" s="82"/>
      <c r="TEZ9" s="82"/>
      <c r="TFA9" s="82"/>
      <c r="TFB9" s="82"/>
      <c r="TFC9" s="82"/>
      <c r="TFD9" s="82"/>
      <c r="TFE9" s="82"/>
      <c r="TFF9" s="82"/>
      <c r="TFG9" s="82"/>
      <c r="TFH9" s="82"/>
      <c r="TFI9" s="82"/>
      <c r="TFJ9" s="82"/>
      <c r="TFK9" s="82"/>
      <c r="TFL9" s="82"/>
      <c r="TFM9" s="82"/>
      <c r="TFN9" s="82"/>
      <c r="TFO9" s="82"/>
      <c r="TFP9" s="82"/>
      <c r="TFQ9" s="82"/>
      <c r="TFR9" s="82"/>
      <c r="TFS9" s="82"/>
      <c r="TFT9" s="82"/>
      <c r="TFU9" s="82"/>
      <c r="TFV9" s="82"/>
      <c r="TFW9" s="82"/>
      <c r="TFX9" s="82"/>
      <c r="TFY9" s="82"/>
      <c r="TFZ9" s="82"/>
      <c r="TGA9" s="82"/>
      <c r="TGB9" s="82"/>
      <c r="TGC9" s="82"/>
      <c r="TGD9" s="82"/>
      <c r="TGE9" s="82"/>
      <c r="TGF9" s="82"/>
      <c r="TGG9" s="82"/>
      <c r="TGH9" s="82"/>
      <c r="TGI9" s="82"/>
      <c r="TGJ9" s="82"/>
      <c r="TGK9" s="82"/>
      <c r="TGL9" s="82"/>
      <c r="TGM9" s="82"/>
      <c r="TGN9" s="82"/>
      <c r="TGO9" s="82"/>
      <c r="TGP9" s="82"/>
      <c r="TGQ9" s="82"/>
      <c r="TGR9" s="82"/>
      <c r="TGS9" s="82"/>
      <c r="TGT9" s="82"/>
      <c r="TGU9" s="82"/>
      <c r="TGV9" s="82"/>
      <c r="TGW9" s="82"/>
      <c r="TGX9" s="82"/>
      <c r="TGY9" s="82"/>
      <c r="TGZ9" s="82"/>
      <c r="THA9" s="82"/>
      <c r="THB9" s="82"/>
      <c r="THC9" s="82"/>
      <c r="THD9" s="82"/>
      <c r="THE9" s="82"/>
      <c r="THF9" s="82"/>
      <c r="THG9" s="82"/>
      <c r="THH9" s="82"/>
      <c r="THI9" s="82"/>
      <c r="THJ9" s="82"/>
      <c r="THK9" s="82"/>
      <c r="THL9" s="82"/>
      <c r="THM9" s="82"/>
      <c r="THN9" s="82"/>
      <c r="THO9" s="82"/>
      <c r="THP9" s="82"/>
      <c r="THQ9" s="82"/>
      <c r="THR9" s="82"/>
      <c r="THS9" s="82"/>
      <c r="THT9" s="82"/>
      <c r="THU9" s="82"/>
      <c r="THV9" s="82"/>
      <c r="THW9" s="82"/>
      <c r="THX9" s="82"/>
      <c r="THY9" s="82"/>
      <c r="THZ9" s="82"/>
      <c r="TIA9" s="82"/>
      <c r="TIB9" s="82"/>
      <c r="TIC9" s="82"/>
      <c r="TID9" s="82"/>
      <c r="TIE9" s="82"/>
      <c r="TIF9" s="82"/>
      <c r="TIG9" s="82"/>
      <c r="TIH9" s="82"/>
      <c r="TII9" s="82"/>
      <c r="TIJ9" s="82"/>
      <c r="TIK9" s="82"/>
      <c r="TIL9" s="82"/>
      <c r="TIM9" s="82"/>
      <c r="TIN9" s="82"/>
      <c r="TIO9" s="82"/>
      <c r="TIP9" s="82"/>
      <c r="TIQ9" s="82"/>
      <c r="TIR9" s="82"/>
      <c r="TIS9" s="82"/>
      <c r="TIT9" s="82"/>
      <c r="TIU9" s="82"/>
      <c r="TIV9" s="82"/>
      <c r="TIW9" s="82"/>
      <c r="TIX9" s="82"/>
      <c r="TIY9" s="82"/>
      <c r="TIZ9" s="82"/>
      <c r="TJA9" s="82"/>
      <c r="TJB9" s="82"/>
      <c r="TJC9" s="82"/>
      <c r="TJD9" s="82"/>
      <c r="TJE9" s="82"/>
      <c r="TJF9" s="82"/>
      <c r="TJG9" s="82"/>
      <c r="TJH9" s="82"/>
      <c r="TJI9" s="82"/>
      <c r="TJJ9" s="82"/>
      <c r="TJK9" s="82"/>
      <c r="TJL9" s="82"/>
      <c r="TJM9" s="82"/>
      <c r="TJN9" s="82"/>
      <c r="TJO9" s="82"/>
      <c r="TJP9" s="82"/>
      <c r="TJQ9" s="82"/>
      <c r="TJR9" s="82"/>
      <c r="TJS9" s="82"/>
      <c r="TJT9" s="82"/>
      <c r="TJU9" s="82"/>
      <c r="TJV9" s="82"/>
      <c r="TJW9" s="82"/>
      <c r="TJX9" s="82"/>
      <c r="TJY9" s="82"/>
      <c r="TJZ9" s="82"/>
      <c r="TKA9" s="82"/>
      <c r="TKB9" s="82"/>
      <c r="TKC9" s="82"/>
      <c r="TKD9" s="82"/>
      <c r="TKE9" s="82"/>
      <c r="TKF9" s="82"/>
      <c r="TKG9" s="82"/>
      <c r="TKH9" s="82"/>
      <c r="TKI9" s="82"/>
      <c r="TKJ9" s="82"/>
      <c r="TKK9" s="82"/>
      <c r="TKL9" s="82"/>
      <c r="TKM9" s="82"/>
      <c r="TKN9" s="82"/>
      <c r="TKO9" s="82"/>
      <c r="TKP9" s="82"/>
      <c r="TKQ9" s="82"/>
      <c r="TKR9" s="82"/>
      <c r="TKS9" s="82"/>
      <c r="TKT9" s="82"/>
      <c r="TKU9" s="82"/>
      <c r="TKV9" s="82"/>
      <c r="TKW9" s="82"/>
      <c r="TKX9" s="82"/>
      <c r="TKY9" s="82"/>
      <c r="TKZ9" s="82"/>
      <c r="TLA9" s="82"/>
      <c r="TLB9" s="82"/>
      <c r="TLC9" s="82"/>
      <c r="TLD9" s="82"/>
      <c r="TLE9" s="82"/>
      <c r="TLF9" s="82"/>
      <c r="TLG9" s="82"/>
      <c r="TLH9" s="82"/>
      <c r="TLI9" s="82"/>
      <c r="TLJ9" s="82"/>
      <c r="TLK9" s="82"/>
      <c r="TLL9" s="82"/>
      <c r="TLM9" s="82"/>
      <c r="TLN9" s="82"/>
      <c r="TLO9" s="82"/>
      <c r="TLP9" s="82"/>
      <c r="TLQ9" s="82"/>
      <c r="TLR9" s="82"/>
      <c r="TLS9" s="82"/>
      <c r="TLT9" s="82"/>
      <c r="TLU9" s="82"/>
      <c r="TLV9" s="82"/>
      <c r="TLW9" s="82"/>
      <c r="TLX9" s="82"/>
      <c r="TLY9" s="82"/>
      <c r="TLZ9" s="82"/>
      <c r="TMA9" s="82"/>
      <c r="TMB9" s="82"/>
      <c r="TMC9" s="82"/>
      <c r="TMD9" s="82"/>
      <c r="TME9" s="82"/>
      <c r="TMF9" s="82"/>
      <c r="TMG9" s="82"/>
      <c r="TMH9" s="82"/>
      <c r="TMI9" s="82"/>
      <c r="TMJ9" s="82"/>
      <c r="TMK9" s="82"/>
      <c r="TML9" s="82"/>
      <c r="TMM9" s="82"/>
      <c r="TMN9" s="82"/>
      <c r="TMO9" s="82"/>
      <c r="TMP9" s="82"/>
      <c r="TMQ9" s="82"/>
      <c r="TMR9" s="82"/>
      <c r="TMS9" s="82"/>
      <c r="TMT9" s="82"/>
      <c r="TMU9" s="82"/>
      <c r="TMV9" s="82"/>
      <c r="TMW9" s="82"/>
      <c r="TMX9" s="82"/>
      <c r="TMY9" s="82"/>
      <c r="TMZ9" s="82"/>
      <c r="TNA9" s="82"/>
      <c r="TNB9" s="82"/>
      <c r="TNC9" s="82"/>
      <c r="TND9" s="82"/>
      <c r="TNE9" s="82"/>
      <c r="TNF9" s="82"/>
      <c r="TNG9" s="82"/>
      <c r="TNH9" s="82"/>
      <c r="TNI9" s="82"/>
      <c r="TNJ9" s="82"/>
      <c r="TNK9" s="82"/>
      <c r="TNL9" s="82"/>
      <c r="TNM9" s="82"/>
      <c r="TNN9" s="82"/>
      <c r="TNO9" s="82"/>
      <c r="TNP9" s="82"/>
      <c r="TNQ9" s="82"/>
      <c r="TNR9" s="82"/>
      <c r="TNS9" s="82"/>
      <c r="TNT9" s="82"/>
      <c r="TNU9" s="82"/>
      <c r="TNV9" s="82"/>
      <c r="TNW9" s="82"/>
      <c r="TNX9" s="82"/>
      <c r="TNY9" s="82"/>
      <c r="TNZ9" s="82"/>
      <c r="TOA9" s="82"/>
      <c r="TOB9" s="82"/>
      <c r="TOC9" s="82"/>
      <c r="TOD9" s="82"/>
      <c r="TOE9" s="82"/>
      <c r="TOF9" s="82"/>
      <c r="TOG9" s="82"/>
      <c r="TOH9" s="82"/>
      <c r="TOI9" s="82"/>
      <c r="TOJ9" s="82"/>
      <c r="TOK9" s="82"/>
      <c r="TOL9" s="82"/>
      <c r="TOM9" s="82"/>
      <c r="TON9" s="82"/>
      <c r="TOO9" s="82"/>
      <c r="TOP9" s="82"/>
      <c r="TOQ9" s="82"/>
      <c r="TOR9" s="82"/>
      <c r="TOS9" s="82"/>
      <c r="TOT9" s="82"/>
      <c r="TOU9" s="82"/>
      <c r="TOV9" s="82"/>
      <c r="TOW9" s="82"/>
      <c r="TOX9" s="82"/>
      <c r="TOY9" s="82"/>
      <c r="TOZ9" s="82"/>
      <c r="TPA9" s="82"/>
      <c r="TPB9" s="82"/>
      <c r="TPC9" s="82"/>
      <c r="TPD9" s="82"/>
      <c r="TPE9" s="82"/>
      <c r="TPF9" s="82"/>
      <c r="TPG9" s="82"/>
      <c r="TPH9" s="82"/>
      <c r="TPI9" s="82"/>
      <c r="TPJ9" s="82"/>
      <c r="TPK9" s="82"/>
      <c r="TPL9" s="82"/>
      <c r="TPM9" s="82"/>
      <c r="TPN9" s="82"/>
      <c r="TPO9" s="82"/>
      <c r="TPP9" s="82"/>
      <c r="TPQ9" s="82"/>
      <c r="TPR9" s="82"/>
      <c r="TPS9" s="82"/>
      <c r="TPT9" s="82"/>
      <c r="TPU9" s="82"/>
      <c r="TPV9" s="82"/>
      <c r="TPW9" s="82"/>
      <c r="TPX9" s="82"/>
      <c r="TPY9" s="82"/>
      <c r="TPZ9" s="82"/>
      <c r="TQA9" s="82"/>
      <c r="TQB9" s="82"/>
      <c r="TQC9" s="82"/>
      <c r="TQD9" s="82"/>
      <c r="TQE9" s="82"/>
      <c r="TQF9" s="82"/>
      <c r="TQG9" s="82"/>
      <c r="TQH9" s="82"/>
      <c r="TQI9" s="82"/>
      <c r="TQJ9" s="82"/>
      <c r="TQK9" s="82"/>
      <c r="TQL9" s="82"/>
      <c r="TQM9" s="82"/>
      <c r="TQN9" s="82"/>
      <c r="TQO9" s="82"/>
      <c r="TQP9" s="82"/>
      <c r="TQQ9" s="82"/>
      <c r="TQR9" s="82"/>
      <c r="TQS9" s="82"/>
      <c r="TQT9" s="82"/>
      <c r="TQU9" s="82"/>
      <c r="TQV9" s="82"/>
      <c r="TQW9" s="82"/>
      <c r="TQX9" s="82"/>
      <c r="TQY9" s="82"/>
      <c r="TQZ9" s="82"/>
      <c r="TRA9" s="82"/>
      <c r="TRB9" s="82"/>
      <c r="TRC9" s="82"/>
      <c r="TRD9" s="82"/>
      <c r="TRE9" s="82"/>
      <c r="TRF9" s="82"/>
      <c r="TRG9" s="82"/>
      <c r="TRH9" s="82"/>
      <c r="TRI9" s="82"/>
      <c r="TRJ9" s="82"/>
      <c r="TRK9" s="82"/>
      <c r="TRL9" s="82"/>
      <c r="TRM9" s="82"/>
      <c r="TRN9" s="82"/>
      <c r="TRO9" s="82"/>
      <c r="TRP9" s="82"/>
      <c r="TRQ9" s="82"/>
      <c r="TRR9" s="82"/>
      <c r="TRS9" s="82"/>
      <c r="TRT9" s="82"/>
      <c r="TRU9" s="82"/>
      <c r="TRV9" s="82"/>
      <c r="TRW9" s="82"/>
      <c r="TRX9" s="82"/>
      <c r="TRY9" s="82"/>
      <c r="TRZ9" s="82"/>
      <c r="TSA9" s="82"/>
      <c r="TSB9" s="82"/>
      <c r="TSC9" s="82"/>
      <c r="TSD9" s="82"/>
      <c r="TSE9" s="82"/>
      <c r="TSF9" s="82"/>
      <c r="TSG9" s="82"/>
      <c r="TSH9" s="82"/>
      <c r="TSI9" s="82"/>
      <c r="TSJ9" s="82"/>
      <c r="TSK9" s="82"/>
      <c r="TSL9" s="82"/>
      <c r="TSM9" s="82"/>
      <c r="TSN9" s="82"/>
      <c r="TSO9" s="82"/>
      <c r="TSP9" s="82"/>
      <c r="TSQ9" s="82"/>
      <c r="TSR9" s="82"/>
      <c r="TSS9" s="82"/>
      <c r="TST9" s="82"/>
      <c r="TSU9" s="82"/>
      <c r="TSV9" s="82"/>
      <c r="TSW9" s="82"/>
      <c r="TSX9" s="82"/>
      <c r="TSY9" s="82"/>
      <c r="TSZ9" s="82"/>
      <c r="TTA9" s="82"/>
      <c r="TTB9" s="82"/>
      <c r="TTC9" s="82"/>
      <c r="TTD9" s="82"/>
      <c r="TTE9" s="82"/>
      <c r="TTF9" s="82"/>
      <c r="TTG9" s="82"/>
      <c r="TTH9" s="82"/>
      <c r="TTI9" s="82"/>
      <c r="TTJ9" s="82"/>
      <c r="TTK9" s="82"/>
      <c r="TTL9" s="82"/>
      <c r="TTM9" s="82"/>
      <c r="TTN9" s="82"/>
      <c r="TTO9" s="82"/>
      <c r="TTP9" s="82"/>
      <c r="TTQ9" s="82"/>
      <c r="TTR9" s="82"/>
      <c r="TTS9" s="82"/>
      <c r="TTT9" s="82"/>
      <c r="TTU9" s="82"/>
      <c r="TTV9" s="82"/>
      <c r="TTW9" s="82"/>
      <c r="TTX9" s="82"/>
      <c r="TTY9" s="82"/>
      <c r="TTZ9" s="82"/>
      <c r="TUA9" s="82"/>
      <c r="TUB9" s="82"/>
      <c r="TUC9" s="82"/>
      <c r="TUD9" s="82"/>
      <c r="TUE9" s="82"/>
      <c r="TUF9" s="82"/>
      <c r="TUG9" s="82"/>
      <c r="TUH9" s="82"/>
      <c r="TUI9" s="82"/>
      <c r="TUJ9" s="82"/>
      <c r="TUK9" s="82"/>
      <c r="TUL9" s="82"/>
      <c r="TUM9" s="82"/>
      <c r="TUN9" s="82"/>
      <c r="TUO9" s="82"/>
      <c r="TUP9" s="82"/>
      <c r="TUQ9" s="82"/>
      <c r="TUR9" s="82"/>
      <c r="TUS9" s="82"/>
      <c r="TUT9" s="82"/>
      <c r="TUU9" s="82"/>
      <c r="TUV9" s="82"/>
      <c r="TUW9" s="82"/>
      <c r="TUX9" s="82"/>
      <c r="TUY9" s="82"/>
      <c r="TUZ9" s="82"/>
      <c r="TVA9" s="82"/>
      <c r="TVB9" s="82"/>
      <c r="TVC9" s="82"/>
      <c r="TVD9" s="82"/>
      <c r="TVE9" s="82"/>
      <c r="TVF9" s="82"/>
      <c r="TVG9" s="82"/>
      <c r="TVH9" s="82"/>
      <c r="TVI9" s="82"/>
      <c r="TVJ9" s="82"/>
      <c r="TVK9" s="82"/>
      <c r="TVL9" s="82"/>
      <c r="TVM9" s="82"/>
      <c r="TVN9" s="82"/>
      <c r="TVO9" s="82"/>
      <c r="TVP9" s="82"/>
      <c r="TVQ9" s="82"/>
      <c r="TVR9" s="82"/>
      <c r="TVS9" s="82"/>
      <c r="TVT9" s="82"/>
      <c r="TVU9" s="82"/>
      <c r="TVV9" s="82"/>
      <c r="TVW9" s="82"/>
      <c r="TVX9" s="82"/>
      <c r="TVY9" s="82"/>
      <c r="TVZ9" s="82"/>
      <c r="TWA9" s="82"/>
      <c r="TWB9" s="82"/>
      <c r="TWC9" s="82"/>
      <c r="TWD9" s="82"/>
      <c r="TWE9" s="82"/>
      <c r="TWF9" s="82"/>
      <c r="TWG9" s="82"/>
      <c r="TWH9" s="82"/>
      <c r="TWI9" s="82"/>
      <c r="TWJ9" s="82"/>
      <c r="TWK9" s="82"/>
      <c r="TWL9" s="82"/>
      <c r="TWM9" s="82"/>
      <c r="TWN9" s="82"/>
      <c r="TWO9" s="82"/>
      <c r="TWP9" s="82"/>
      <c r="TWQ9" s="82"/>
      <c r="TWR9" s="82"/>
      <c r="TWS9" s="82"/>
      <c r="TWT9" s="82"/>
      <c r="TWU9" s="82"/>
      <c r="TWV9" s="82"/>
      <c r="TWW9" s="82"/>
      <c r="TWX9" s="82"/>
      <c r="TWY9" s="82"/>
      <c r="TWZ9" s="82"/>
      <c r="TXA9" s="82"/>
      <c r="TXB9" s="82"/>
      <c r="TXC9" s="82"/>
      <c r="TXD9" s="82"/>
      <c r="TXE9" s="82"/>
      <c r="TXF9" s="82"/>
      <c r="TXG9" s="82"/>
      <c r="TXH9" s="82"/>
      <c r="TXI9" s="82"/>
      <c r="TXJ9" s="82"/>
      <c r="TXK9" s="82"/>
      <c r="TXL9" s="82"/>
      <c r="TXM9" s="82"/>
      <c r="TXN9" s="82"/>
      <c r="TXO9" s="82"/>
      <c r="TXP9" s="82"/>
      <c r="TXQ9" s="82"/>
      <c r="TXR9" s="82"/>
      <c r="TXS9" s="82"/>
      <c r="TXT9" s="82"/>
      <c r="TXU9" s="82"/>
      <c r="TXV9" s="82"/>
      <c r="TXW9" s="82"/>
      <c r="TXX9" s="82"/>
      <c r="TXY9" s="82"/>
      <c r="TXZ9" s="82"/>
      <c r="TYA9" s="82"/>
      <c r="TYB9" s="82"/>
      <c r="TYC9" s="82"/>
      <c r="TYD9" s="82"/>
      <c r="TYE9" s="82"/>
      <c r="TYF9" s="82"/>
      <c r="TYG9" s="82"/>
      <c r="TYH9" s="82"/>
      <c r="TYI9" s="82"/>
      <c r="TYJ9" s="82"/>
      <c r="TYK9" s="82"/>
      <c r="TYL9" s="82"/>
      <c r="TYM9" s="82"/>
      <c r="TYN9" s="82"/>
      <c r="TYO9" s="82"/>
      <c r="TYP9" s="82"/>
      <c r="TYQ9" s="82"/>
      <c r="TYR9" s="82"/>
      <c r="TYS9" s="82"/>
      <c r="TYT9" s="82"/>
      <c r="TYU9" s="82"/>
      <c r="TYV9" s="82"/>
      <c r="TYW9" s="82"/>
      <c r="TYX9" s="82"/>
      <c r="TYY9" s="82"/>
      <c r="TYZ9" s="82"/>
      <c r="TZA9" s="82"/>
      <c r="TZB9" s="82"/>
      <c r="TZC9" s="82"/>
      <c r="TZD9" s="82"/>
      <c r="TZE9" s="82"/>
      <c r="TZF9" s="82"/>
      <c r="TZG9" s="82"/>
      <c r="TZH9" s="82"/>
      <c r="TZI9" s="82"/>
      <c r="TZJ9" s="82"/>
      <c r="TZK9" s="82"/>
      <c r="TZL9" s="82"/>
      <c r="TZM9" s="82"/>
      <c r="TZN9" s="82"/>
      <c r="TZO9" s="82"/>
      <c r="TZP9" s="82"/>
      <c r="TZQ9" s="82"/>
      <c r="TZR9" s="82"/>
      <c r="TZS9" s="82"/>
      <c r="TZT9" s="82"/>
      <c r="TZU9" s="82"/>
      <c r="TZV9" s="82"/>
      <c r="TZW9" s="82"/>
      <c r="TZX9" s="82"/>
      <c r="TZY9" s="82"/>
      <c r="TZZ9" s="82"/>
      <c r="UAA9" s="82"/>
      <c r="UAB9" s="82"/>
      <c r="UAC9" s="82"/>
      <c r="UAD9" s="82"/>
      <c r="UAE9" s="82"/>
      <c r="UAF9" s="82"/>
      <c r="UAG9" s="82"/>
      <c r="UAH9" s="82"/>
      <c r="UAI9" s="82"/>
      <c r="UAJ9" s="82"/>
      <c r="UAK9" s="82"/>
      <c r="UAL9" s="82"/>
      <c r="UAM9" s="82"/>
      <c r="UAN9" s="82"/>
      <c r="UAO9" s="82"/>
      <c r="UAP9" s="82"/>
      <c r="UAQ9" s="82"/>
      <c r="UAR9" s="82"/>
      <c r="UAS9" s="82"/>
      <c r="UAT9" s="82"/>
      <c r="UAU9" s="82"/>
      <c r="UAV9" s="82"/>
      <c r="UAW9" s="82"/>
      <c r="UAX9" s="82"/>
      <c r="UAY9" s="82"/>
      <c r="UAZ9" s="82"/>
      <c r="UBA9" s="82"/>
      <c r="UBB9" s="82"/>
      <c r="UBC9" s="82"/>
      <c r="UBD9" s="82"/>
      <c r="UBE9" s="82"/>
      <c r="UBF9" s="82"/>
      <c r="UBG9" s="82"/>
      <c r="UBH9" s="82"/>
      <c r="UBI9" s="82"/>
      <c r="UBJ9" s="82"/>
      <c r="UBK9" s="82"/>
      <c r="UBL9" s="82"/>
      <c r="UBM9" s="82"/>
      <c r="UBN9" s="82"/>
      <c r="UBO9" s="82"/>
      <c r="UBP9" s="82"/>
      <c r="UBQ9" s="82"/>
      <c r="UBR9" s="82"/>
      <c r="UBS9" s="82"/>
      <c r="UBT9" s="82"/>
      <c r="UBU9" s="82"/>
      <c r="UBV9" s="82"/>
      <c r="UBW9" s="82"/>
      <c r="UBX9" s="82"/>
      <c r="UBY9" s="82"/>
      <c r="UBZ9" s="82"/>
      <c r="UCA9" s="82"/>
      <c r="UCB9" s="82"/>
      <c r="UCC9" s="82"/>
      <c r="UCD9" s="82"/>
      <c r="UCE9" s="82"/>
      <c r="UCF9" s="82"/>
      <c r="UCG9" s="82"/>
      <c r="UCH9" s="82"/>
      <c r="UCI9" s="82"/>
      <c r="UCJ9" s="82"/>
      <c r="UCK9" s="82"/>
      <c r="UCL9" s="82"/>
      <c r="UCM9" s="82"/>
      <c r="UCN9" s="82"/>
      <c r="UCO9" s="82"/>
      <c r="UCP9" s="82"/>
      <c r="UCQ9" s="82"/>
      <c r="UCR9" s="82"/>
      <c r="UCS9" s="82"/>
      <c r="UCT9" s="82"/>
      <c r="UCU9" s="82"/>
      <c r="UCV9" s="82"/>
      <c r="UCW9" s="82"/>
      <c r="UCX9" s="82"/>
      <c r="UCY9" s="82"/>
      <c r="UCZ9" s="82"/>
      <c r="UDA9" s="82"/>
      <c r="UDB9" s="82"/>
      <c r="UDC9" s="82"/>
      <c r="UDD9" s="82"/>
      <c r="UDE9" s="82"/>
      <c r="UDF9" s="82"/>
      <c r="UDG9" s="82"/>
      <c r="UDH9" s="82"/>
      <c r="UDI9" s="82"/>
      <c r="UDJ9" s="82"/>
      <c r="UDK9" s="82"/>
      <c r="UDL9" s="82"/>
      <c r="UDM9" s="82"/>
      <c r="UDN9" s="82"/>
      <c r="UDO9" s="82"/>
      <c r="UDP9" s="82"/>
      <c r="UDQ9" s="82"/>
      <c r="UDR9" s="82"/>
      <c r="UDS9" s="82"/>
      <c r="UDT9" s="82"/>
      <c r="UDU9" s="82"/>
      <c r="UDV9" s="82"/>
      <c r="UDW9" s="82"/>
      <c r="UDX9" s="82"/>
      <c r="UDY9" s="82"/>
      <c r="UDZ9" s="82"/>
      <c r="UEA9" s="82"/>
      <c r="UEB9" s="82"/>
      <c r="UEC9" s="82"/>
      <c r="UED9" s="82"/>
      <c r="UEE9" s="82"/>
      <c r="UEF9" s="82"/>
      <c r="UEG9" s="82"/>
      <c r="UEH9" s="82"/>
      <c r="UEI9" s="82"/>
      <c r="UEJ9" s="82"/>
      <c r="UEK9" s="82"/>
      <c r="UEL9" s="82"/>
      <c r="UEM9" s="82"/>
      <c r="UEN9" s="82"/>
      <c r="UEO9" s="82"/>
      <c r="UEP9" s="82"/>
      <c r="UEQ9" s="82"/>
      <c r="UER9" s="82"/>
      <c r="UES9" s="82"/>
      <c r="UET9" s="82"/>
      <c r="UEU9" s="82"/>
      <c r="UEV9" s="82"/>
      <c r="UEW9" s="82"/>
      <c r="UEX9" s="82"/>
      <c r="UEY9" s="82"/>
      <c r="UEZ9" s="82"/>
      <c r="UFA9" s="82"/>
      <c r="UFB9" s="82"/>
      <c r="UFC9" s="82"/>
      <c r="UFD9" s="82"/>
      <c r="UFE9" s="82"/>
      <c r="UFF9" s="82"/>
      <c r="UFG9" s="82"/>
      <c r="UFH9" s="82"/>
      <c r="UFI9" s="82"/>
      <c r="UFJ9" s="82"/>
      <c r="UFK9" s="82"/>
      <c r="UFL9" s="82"/>
      <c r="UFM9" s="82"/>
      <c r="UFN9" s="82"/>
      <c r="UFO9" s="82"/>
      <c r="UFP9" s="82"/>
      <c r="UFQ9" s="82"/>
      <c r="UFR9" s="82"/>
      <c r="UFS9" s="82"/>
      <c r="UFT9" s="82"/>
      <c r="UFU9" s="82"/>
      <c r="UFV9" s="82"/>
      <c r="UFW9" s="82"/>
      <c r="UFX9" s="82"/>
      <c r="UFY9" s="82"/>
      <c r="UFZ9" s="82"/>
      <c r="UGA9" s="82"/>
      <c r="UGB9" s="82"/>
      <c r="UGC9" s="82"/>
      <c r="UGD9" s="82"/>
      <c r="UGE9" s="82"/>
      <c r="UGF9" s="82"/>
      <c r="UGG9" s="82"/>
      <c r="UGH9" s="82"/>
      <c r="UGI9" s="82"/>
      <c r="UGJ9" s="82"/>
      <c r="UGK9" s="82"/>
      <c r="UGL9" s="82"/>
      <c r="UGM9" s="82"/>
      <c r="UGN9" s="82"/>
      <c r="UGO9" s="82"/>
      <c r="UGP9" s="82"/>
      <c r="UGQ9" s="82"/>
      <c r="UGR9" s="82"/>
      <c r="UGS9" s="82"/>
      <c r="UGT9" s="82"/>
      <c r="UGU9" s="82"/>
      <c r="UGV9" s="82"/>
      <c r="UGW9" s="82"/>
      <c r="UGX9" s="82"/>
      <c r="UGY9" s="82"/>
      <c r="UGZ9" s="82"/>
      <c r="UHA9" s="82"/>
      <c r="UHB9" s="82"/>
      <c r="UHC9" s="82"/>
      <c r="UHD9" s="82"/>
      <c r="UHE9" s="82"/>
      <c r="UHF9" s="82"/>
      <c r="UHG9" s="82"/>
      <c r="UHH9" s="82"/>
      <c r="UHI9" s="82"/>
      <c r="UHJ9" s="82"/>
      <c r="UHK9" s="82"/>
      <c r="UHL9" s="82"/>
      <c r="UHM9" s="82"/>
      <c r="UHN9" s="82"/>
      <c r="UHO9" s="82"/>
      <c r="UHP9" s="82"/>
      <c r="UHQ9" s="82"/>
      <c r="UHR9" s="82"/>
      <c r="UHS9" s="82"/>
      <c r="UHT9" s="82"/>
      <c r="UHU9" s="82"/>
      <c r="UHV9" s="82"/>
      <c r="UHW9" s="82"/>
      <c r="UHX9" s="82"/>
      <c r="UHY9" s="82"/>
      <c r="UHZ9" s="82"/>
      <c r="UIA9" s="82"/>
      <c r="UIB9" s="82"/>
      <c r="UIC9" s="82"/>
      <c r="UID9" s="82"/>
      <c r="UIE9" s="82"/>
      <c r="UIF9" s="82"/>
      <c r="UIG9" s="82"/>
      <c r="UIH9" s="82"/>
      <c r="UII9" s="82"/>
      <c r="UIJ9" s="82"/>
      <c r="UIK9" s="82"/>
      <c r="UIL9" s="82"/>
      <c r="UIM9" s="82"/>
      <c r="UIN9" s="82"/>
      <c r="UIO9" s="82"/>
      <c r="UIP9" s="82"/>
      <c r="UIQ9" s="82"/>
      <c r="UIR9" s="82"/>
      <c r="UIS9" s="82"/>
      <c r="UIT9" s="82"/>
      <c r="UIU9" s="82"/>
      <c r="UIV9" s="82"/>
      <c r="UIW9" s="82"/>
      <c r="UIX9" s="82"/>
      <c r="UIY9" s="82"/>
      <c r="UIZ9" s="82"/>
      <c r="UJA9" s="82"/>
      <c r="UJB9" s="82"/>
      <c r="UJC9" s="82"/>
      <c r="UJD9" s="82"/>
      <c r="UJE9" s="82"/>
      <c r="UJF9" s="82"/>
      <c r="UJG9" s="82"/>
      <c r="UJH9" s="82"/>
      <c r="UJI9" s="82"/>
      <c r="UJJ9" s="82"/>
      <c r="UJK9" s="82"/>
      <c r="UJL9" s="82"/>
      <c r="UJM9" s="82"/>
      <c r="UJN9" s="82"/>
      <c r="UJO9" s="82"/>
      <c r="UJP9" s="82"/>
      <c r="UJQ9" s="82"/>
      <c r="UJR9" s="82"/>
      <c r="UJS9" s="82"/>
      <c r="UJT9" s="82"/>
      <c r="UJU9" s="82"/>
      <c r="UJV9" s="82"/>
      <c r="UJW9" s="82"/>
      <c r="UJX9" s="82"/>
      <c r="UJY9" s="82"/>
      <c r="UJZ9" s="82"/>
      <c r="UKA9" s="82"/>
      <c r="UKB9" s="82"/>
      <c r="UKC9" s="82"/>
      <c r="UKD9" s="82"/>
      <c r="UKE9" s="82"/>
      <c r="UKF9" s="82"/>
      <c r="UKG9" s="82"/>
      <c r="UKH9" s="82"/>
      <c r="UKI9" s="82"/>
      <c r="UKJ9" s="82"/>
      <c r="UKK9" s="82"/>
      <c r="UKL9" s="82"/>
      <c r="UKM9" s="82"/>
      <c r="UKN9" s="82"/>
      <c r="UKO9" s="82"/>
      <c r="UKP9" s="82"/>
      <c r="UKQ9" s="82"/>
      <c r="UKR9" s="82"/>
      <c r="UKS9" s="82"/>
      <c r="UKT9" s="82"/>
      <c r="UKU9" s="82"/>
      <c r="UKV9" s="82"/>
      <c r="UKW9" s="82"/>
      <c r="UKX9" s="82"/>
      <c r="UKY9" s="82"/>
      <c r="UKZ9" s="82"/>
      <c r="ULA9" s="82"/>
      <c r="ULB9" s="82"/>
      <c r="ULC9" s="82"/>
      <c r="ULD9" s="82"/>
      <c r="ULE9" s="82"/>
      <c r="ULF9" s="82"/>
      <c r="ULG9" s="82"/>
      <c r="ULH9" s="82"/>
      <c r="ULI9" s="82"/>
      <c r="ULJ9" s="82"/>
      <c r="ULK9" s="82"/>
      <c r="ULL9" s="82"/>
      <c r="ULM9" s="82"/>
      <c r="ULN9" s="82"/>
      <c r="ULO9" s="82"/>
      <c r="ULP9" s="82"/>
      <c r="ULQ9" s="82"/>
      <c r="ULR9" s="82"/>
      <c r="ULS9" s="82"/>
      <c r="ULT9" s="82"/>
      <c r="ULU9" s="82"/>
      <c r="ULV9" s="82"/>
      <c r="ULW9" s="82"/>
      <c r="ULX9" s="82"/>
      <c r="ULY9" s="82"/>
      <c r="ULZ9" s="82"/>
      <c r="UMA9" s="82"/>
      <c r="UMB9" s="82"/>
      <c r="UMC9" s="82"/>
      <c r="UMD9" s="82"/>
      <c r="UME9" s="82"/>
      <c r="UMF9" s="82"/>
      <c r="UMG9" s="82"/>
      <c r="UMH9" s="82"/>
      <c r="UMI9" s="82"/>
      <c r="UMJ9" s="82"/>
      <c r="UMK9" s="82"/>
      <c r="UML9" s="82"/>
      <c r="UMM9" s="82"/>
      <c r="UMN9" s="82"/>
      <c r="UMO9" s="82"/>
      <c r="UMP9" s="82"/>
      <c r="UMQ9" s="82"/>
      <c r="UMR9" s="82"/>
      <c r="UMS9" s="82"/>
      <c r="UMT9" s="82"/>
      <c r="UMU9" s="82"/>
      <c r="UMV9" s="82"/>
      <c r="UMW9" s="82"/>
      <c r="UMX9" s="82"/>
      <c r="UMY9" s="82"/>
      <c r="UMZ9" s="82"/>
      <c r="UNA9" s="82"/>
      <c r="UNB9" s="82"/>
      <c r="UNC9" s="82"/>
      <c r="UND9" s="82"/>
      <c r="UNE9" s="82"/>
      <c r="UNF9" s="82"/>
      <c r="UNG9" s="82"/>
      <c r="UNH9" s="82"/>
      <c r="UNI9" s="82"/>
      <c r="UNJ9" s="82"/>
      <c r="UNK9" s="82"/>
      <c r="UNL9" s="82"/>
      <c r="UNM9" s="82"/>
      <c r="UNN9" s="82"/>
      <c r="UNO9" s="82"/>
      <c r="UNP9" s="82"/>
      <c r="UNQ9" s="82"/>
      <c r="UNR9" s="82"/>
      <c r="UNS9" s="82"/>
      <c r="UNT9" s="82"/>
      <c r="UNU9" s="82"/>
      <c r="UNV9" s="82"/>
      <c r="UNW9" s="82"/>
      <c r="UNX9" s="82"/>
      <c r="UNY9" s="82"/>
      <c r="UNZ9" s="82"/>
      <c r="UOA9" s="82"/>
      <c r="UOB9" s="82"/>
      <c r="UOC9" s="82"/>
      <c r="UOD9" s="82"/>
      <c r="UOE9" s="82"/>
      <c r="UOF9" s="82"/>
      <c r="UOG9" s="82"/>
      <c r="UOH9" s="82"/>
      <c r="UOI9" s="82"/>
      <c r="UOJ9" s="82"/>
      <c r="UOK9" s="82"/>
      <c r="UOL9" s="82"/>
      <c r="UOM9" s="82"/>
      <c r="UON9" s="82"/>
      <c r="UOO9" s="82"/>
      <c r="UOP9" s="82"/>
      <c r="UOQ9" s="82"/>
      <c r="UOR9" s="82"/>
      <c r="UOS9" s="82"/>
      <c r="UOT9" s="82"/>
      <c r="UOU9" s="82"/>
      <c r="UOV9" s="82"/>
      <c r="UOW9" s="82"/>
      <c r="UOX9" s="82"/>
      <c r="UOY9" s="82"/>
      <c r="UOZ9" s="82"/>
      <c r="UPA9" s="82"/>
      <c r="UPB9" s="82"/>
      <c r="UPC9" s="82"/>
      <c r="UPD9" s="82"/>
      <c r="UPE9" s="82"/>
      <c r="UPF9" s="82"/>
      <c r="UPG9" s="82"/>
      <c r="UPH9" s="82"/>
      <c r="UPI9" s="82"/>
      <c r="UPJ9" s="82"/>
      <c r="UPK9" s="82"/>
      <c r="UPL9" s="82"/>
      <c r="UPM9" s="82"/>
      <c r="UPN9" s="82"/>
      <c r="UPO9" s="82"/>
      <c r="UPP9" s="82"/>
      <c r="UPQ9" s="82"/>
      <c r="UPR9" s="82"/>
      <c r="UPS9" s="82"/>
      <c r="UPT9" s="82"/>
      <c r="UPU9" s="82"/>
      <c r="UPV9" s="82"/>
      <c r="UPW9" s="82"/>
      <c r="UPX9" s="82"/>
      <c r="UPY9" s="82"/>
      <c r="UPZ9" s="82"/>
      <c r="UQA9" s="82"/>
      <c r="UQB9" s="82"/>
      <c r="UQC9" s="82"/>
      <c r="UQD9" s="82"/>
      <c r="UQE9" s="82"/>
      <c r="UQF9" s="82"/>
      <c r="UQG9" s="82"/>
      <c r="UQH9" s="82"/>
      <c r="UQI9" s="82"/>
      <c r="UQJ9" s="82"/>
      <c r="UQK9" s="82"/>
      <c r="UQL9" s="82"/>
      <c r="UQM9" s="82"/>
      <c r="UQN9" s="82"/>
      <c r="UQO9" s="82"/>
      <c r="UQP9" s="82"/>
      <c r="UQQ9" s="82"/>
      <c r="UQR9" s="82"/>
      <c r="UQS9" s="82"/>
      <c r="UQT9" s="82"/>
      <c r="UQU9" s="82"/>
      <c r="UQV9" s="82"/>
      <c r="UQW9" s="82"/>
      <c r="UQX9" s="82"/>
      <c r="UQY9" s="82"/>
      <c r="UQZ9" s="82"/>
      <c r="URA9" s="82"/>
      <c r="URB9" s="82"/>
      <c r="URC9" s="82"/>
      <c r="URD9" s="82"/>
      <c r="URE9" s="82"/>
      <c r="URF9" s="82"/>
      <c r="URG9" s="82"/>
      <c r="URH9" s="82"/>
      <c r="URI9" s="82"/>
      <c r="URJ9" s="82"/>
      <c r="URK9" s="82"/>
      <c r="URL9" s="82"/>
      <c r="URM9" s="82"/>
      <c r="URN9" s="82"/>
      <c r="URO9" s="82"/>
      <c r="URP9" s="82"/>
      <c r="URQ9" s="82"/>
      <c r="URR9" s="82"/>
      <c r="URS9" s="82"/>
      <c r="URT9" s="82"/>
      <c r="URU9" s="82"/>
      <c r="URV9" s="82"/>
      <c r="URW9" s="82"/>
      <c r="URX9" s="82"/>
      <c r="URY9" s="82"/>
      <c r="URZ9" s="82"/>
      <c r="USA9" s="82"/>
      <c r="USB9" s="82"/>
      <c r="USC9" s="82"/>
      <c r="USD9" s="82"/>
      <c r="USE9" s="82"/>
      <c r="USF9" s="82"/>
      <c r="USG9" s="82"/>
      <c r="USH9" s="82"/>
      <c r="USI9" s="82"/>
      <c r="USJ9" s="82"/>
      <c r="USK9" s="82"/>
      <c r="USL9" s="82"/>
      <c r="USM9" s="82"/>
      <c r="USN9" s="82"/>
      <c r="USO9" s="82"/>
      <c r="USP9" s="82"/>
      <c r="USQ9" s="82"/>
      <c r="USR9" s="82"/>
      <c r="USS9" s="82"/>
      <c r="UST9" s="82"/>
      <c r="USU9" s="82"/>
      <c r="USV9" s="82"/>
      <c r="USW9" s="82"/>
      <c r="USX9" s="82"/>
      <c r="USY9" s="82"/>
      <c r="USZ9" s="82"/>
      <c r="UTA9" s="82"/>
      <c r="UTB9" s="82"/>
      <c r="UTC9" s="82"/>
      <c r="UTD9" s="82"/>
      <c r="UTE9" s="82"/>
      <c r="UTF9" s="82"/>
      <c r="UTG9" s="82"/>
      <c r="UTH9" s="82"/>
      <c r="UTI9" s="82"/>
      <c r="UTJ9" s="82"/>
      <c r="UTK9" s="82"/>
      <c r="UTL9" s="82"/>
      <c r="UTM9" s="82"/>
      <c r="UTN9" s="82"/>
      <c r="UTO9" s="82"/>
      <c r="UTP9" s="82"/>
      <c r="UTQ9" s="82"/>
      <c r="UTR9" s="82"/>
      <c r="UTS9" s="82"/>
      <c r="UTT9" s="82"/>
      <c r="UTU9" s="82"/>
      <c r="UTV9" s="82"/>
      <c r="UTW9" s="82"/>
      <c r="UTX9" s="82"/>
      <c r="UTY9" s="82"/>
      <c r="UTZ9" s="82"/>
      <c r="UUA9" s="82"/>
      <c r="UUB9" s="82"/>
      <c r="UUC9" s="82"/>
      <c r="UUD9" s="82"/>
      <c r="UUE9" s="82"/>
      <c r="UUF9" s="82"/>
      <c r="UUG9" s="82"/>
      <c r="UUH9" s="82"/>
      <c r="UUI9" s="82"/>
      <c r="UUJ9" s="82"/>
      <c r="UUK9" s="82"/>
      <c r="UUL9" s="82"/>
      <c r="UUM9" s="82"/>
      <c r="UUN9" s="82"/>
      <c r="UUO9" s="82"/>
      <c r="UUP9" s="82"/>
      <c r="UUQ9" s="82"/>
      <c r="UUR9" s="82"/>
      <c r="UUS9" s="82"/>
      <c r="UUT9" s="82"/>
      <c r="UUU9" s="82"/>
      <c r="UUV9" s="82"/>
      <c r="UUW9" s="82"/>
      <c r="UUX9" s="82"/>
      <c r="UUY9" s="82"/>
      <c r="UUZ9" s="82"/>
      <c r="UVA9" s="82"/>
      <c r="UVB9" s="82"/>
      <c r="UVC9" s="82"/>
      <c r="UVD9" s="82"/>
      <c r="UVE9" s="82"/>
      <c r="UVF9" s="82"/>
      <c r="UVG9" s="82"/>
      <c r="UVH9" s="82"/>
      <c r="UVI9" s="82"/>
      <c r="UVJ9" s="82"/>
      <c r="UVK9" s="82"/>
      <c r="UVL9" s="82"/>
      <c r="UVM9" s="82"/>
      <c r="UVN9" s="82"/>
      <c r="UVO9" s="82"/>
      <c r="UVP9" s="82"/>
      <c r="UVQ9" s="82"/>
      <c r="UVR9" s="82"/>
      <c r="UVS9" s="82"/>
      <c r="UVT9" s="82"/>
      <c r="UVU9" s="82"/>
      <c r="UVV9" s="82"/>
      <c r="UVW9" s="82"/>
      <c r="UVX9" s="82"/>
      <c r="UVY9" s="82"/>
      <c r="UVZ9" s="82"/>
      <c r="UWA9" s="82"/>
      <c r="UWB9" s="82"/>
      <c r="UWC9" s="82"/>
      <c r="UWD9" s="82"/>
      <c r="UWE9" s="82"/>
      <c r="UWF9" s="82"/>
      <c r="UWG9" s="82"/>
      <c r="UWH9" s="82"/>
      <c r="UWI9" s="82"/>
      <c r="UWJ9" s="82"/>
      <c r="UWK9" s="82"/>
      <c r="UWL9" s="82"/>
      <c r="UWM9" s="82"/>
      <c r="UWN9" s="82"/>
      <c r="UWO9" s="82"/>
      <c r="UWP9" s="82"/>
      <c r="UWQ9" s="82"/>
      <c r="UWR9" s="82"/>
      <c r="UWS9" s="82"/>
      <c r="UWT9" s="82"/>
      <c r="UWU9" s="82"/>
      <c r="UWV9" s="82"/>
      <c r="UWW9" s="82"/>
      <c r="UWX9" s="82"/>
      <c r="UWY9" s="82"/>
      <c r="UWZ9" s="82"/>
      <c r="UXA9" s="82"/>
      <c r="UXB9" s="82"/>
      <c r="UXC9" s="82"/>
      <c r="UXD9" s="82"/>
      <c r="UXE9" s="82"/>
      <c r="UXF9" s="82"/>
      <c r="UXG9" s="82"/>
      <c r="UXH9" s="82"/>
      <c r="UXI9" s="82"/>
      <c r="UXJ9" s="82"/>
      <c r="UXK9" s="82"/>
      <c r="UXL9" s="82"/>
      <c r="UXM9" s="82"/>
      <c r="UXN9" s="82"/>
      <c r="UXO9" s="82"/>
      <c r="UXP9" s="82"/>
      <c r="UXQ9" s="82"/>
      <c r="UXR9" s="82"/>
      <c r="UXS9" s="82"/>
      <c r="UXT9" s="82"/>
      <c r="UXU9" s="82"/>
      <c r="UXV9" s="82"/>
      <c r="UXW9" s="82"/>
      <c r="UXX9" s="82"/>
      <c r="UXY9" s="82"/>
      <c r="UXZ9" s="82"/>
      <c r="UYA9" s="82"/>
      <c r="UYB9" s="82"/>
      <c r="UYC9" s="82"/>
      <c r="UYD9" s="82"/>
      <c r="UYE9" s="82"/>
      <c r="UYF9" s="82"/>
      <c r="UYG9" s="82"/>
      <c r="UYH9" s="82"/>
      <c r="UYI9" s="82"/>
      <c r="UYJ9" s="82"/>
      <c r="UYK9" s="82"/>
      <c r="UYL9" s="82"/>
      <c r="UYM9" s="82"/>
      <c r="UYN9" s="82"/>
      <c r="UYO9" s="82"/>
      <c r="UYP9" s="82"/>
      <c r="UYQ9" s="82"/>
      <c r="UYR9" s="82"/>
      <c r="UYS9" s="82"/>
      <c r="UYT9" s="82"/>
      <c r="UYU9" s="82"/>
      <c r="UYV9" s="82"/>
      <c r="UYW9" s="82"/>
      <c r="UYX9" s="82"/>
      <c r="UYY9" s="82"/>
      <c r="UYZ9" s="82"/>
      <c r="UZA9" s="82"/>
      <c r="UZB9" s="82"/>
      <c r="UZC9" s="82"/>
      <c r="UZD9" s="82"/>
      <c r="UZE9" s="82"/>
      <c r="UZF9" s="82"/>
      <c r="UZG9" s="82"/>
      <c r="UZH9" s="82"/>
      <c r="UZI9" s="82"/>
      <c r="UZJ9" s="82"/>
      <c r="UZK9" s="82"/>
      <c r="UZL9" s="82"/>
      <c r="UZM9" s="82"/>
      <c r="UZN9" s="82"/>
      <c r="UZO9" s="82"/>
      <c r="UZP9" s="82"/>
      <c r="UZQ9" s="82"/>
      <c r="UZR9" s="82"/>
      <c r="UZS9" s="82"/>
      <c r="UZT9" s="82"/>
      <c r="UZU9" s="82"/>
      <c r="UZV9" s="82"/>
      <c r="UZW9" s="82"/>
      <c r="UZX9" s="82"/>
      <c r="UZY9" s="82"/>
      <c r="UZZ9" s="82"/>
      <c r="VAA9" s="82"/>
      <c r="VAB9" s="82"/>
      <c r="VAC9" s="82"/>
      <c r="VAD9" s="82"/>
      <c r="VAE9" s="82"/>
      <c r="VAF9" s="82"/>
      <c r="VAG9" s="82"/>
      <c r="VAH9" s="82"/>
      <c r="VAI9" s="82"/>
      <c r="VAJ9" s="82"/>
      <c r="VAK9" s="82"/>
      <c r="VAL9" s="82"/>
      <c r="VAM9" s="82"/>
      <c r="VAN9" s="82"/>
      <c r="VAO9" s="82"/>
      <c r="VAP9" s="82"/>
      <c r="VAQ9" s="82"/>
      <c r="VAR9" s="82"/>
      <c r="VAS9" s="82"/>
      <c r="VAT9" s="82"/>
      <c r="VAU9" s="82"/>
      <c r="VAV9" s="82"/>
      <c r="VAW9" s="82"/>
      <c r="VAX9" s="82"/>
      <c r="VAY9" s="82"/>
      <c r="VAZ9" s="82"/>
      <c r="VBA9" s="82"/>
      <c r="VBB9" s="82"/>
      <c r="VBC9" s="82"/>
      <c r="VBD9" s="82"/>
      <c r="VBE9" s="82"/>
      <c r="VBF9" s="82"/>
      <c r="VBG9" s="82"/>
      <c r="VBH9" s="82"/>
      <c r="VBI9" s="82"/>
      <c r="VBJ9" s="82"/>
      <c r="VBK9" s="82"/>
      <c r="VBL9" s="82"/>
      <c r="VBM9" s="82"/>
      <c r="VBN9" s="82"/>
      <c r="VBO9" s="82"/>
      <c r="VBP9" s="82"/>
      <c r="VBQ9" s="82"/>
      <c r="VBR9" s="82"/>
      <c r="VBS9" s="82"/>
      <c r="VBT9" s="82"/>
      <c r="VBU9" s="82"/>
      <c r="VBV9" s="82"/>
      <c r="VBW9" s="82"/>
      <c r="VBX9" s="82"/>
      <c r="VBY9" s="82"/>
      <c r="VBZ9" s="82"/>
      <c r="VCA9" s="82"/>
      <c r="VCB9" s="82"/>
      <c r="VCC9" s="82"/>
      <c r="VCD9" s="82"/>
      <c r="VCE9" s="82"/>
      <c r="VCF9" s="82"/>
      <c r="VCG9" s="82"/>
      <c r="VCH9" s="82"/>
      <c r="VCI9" s="82"/>
      <c r="VCJ9" s="82"/>
      <c r="VCK9" s="82"/>
      <c r="VCL9" s="82"/>
      <c r="VCM9" s="82"/>
      <c r="VCN9" s="82"/>
      <c r="VCO9" s="82"/>
      <c r="VCP9" s="82"/>
      <c r="VCQ9" s="82"/>
      <c r="VCR9" s="82"/>
      <c r="VCS9" s="82"/>
      <c r="VCT9" s="82"/>
      <c r="VCU9" s="82"/>
      <c r="VCV9" s="82"/>
      <c r="VCW9" s="82"/>
      <c r="VCX9" s="82"/>
      <c r="VCY9" s="82"/>
      <c r="VCZ9" s="82"/>
      <c r="VDA9" s="82"/>
      <c r="VDB9" s="82"/>
      <c r="VDC9" s="82"/>
      <c r="VDD9" s="82"/>
      <c r="VDE9" s="82"/>
      <c r="VDF9" s="82"/>
      <c r="VDG9" s="82"/>
      <c r="VDH9" s="82"/>
      <c r="VDI9" s="82"/>
      <c r="VDJ9" s="82"/>
      <c r="VDK9" s="82"/>
      <c r="VDL9" s="82"/>
      <c r="VDM9" s="82"/>
      <c r="VDN9" s="82"/>
      <c r="VDO9" s="82"/>
      <c r="VDP9" s="82"/>
      <c r="VDQ9" s="82"/>
      <c r="VDR9" s="82"/>
      <c r="VDS9" s="82"/>
      <c r="VDT9" s="82"/>
      <c r="VDU9" s="82"/>
      <c r="VDV9" s="82"/>
      <c r="VDW9" s="82"/>
      <c r="VDX9" s="82"/>
      <c r="VDY9" s="82"/>
      <c r="VDZ9" s="82"/>
      <c r="VEA9" s="82"/>
      <c r="VEB9" s="82"/>
      <c r="VEC9" s="82"/>
      <c r="VED9" s="82"/>
      <c r="VEE9" s="82"/>
      <c r="VEF9" s="82"/>
      <c r="VEG9" s="82"/>
      <c r="VEH9" s="82"/>
      <c r="VEI9" s="82"/>
      <c r="VEJ9" s="82"/>
      <c r="VEK9" s="82"/>
      <c r="VEL9" s="82"/>
      <c r="VEM9" s="82"/>
      <c r="VEN9" s="82"/>
      <c r="VEO9" s="82"/>
      <c r="VEP9" s="82"/>
      <c r="VEQ9" s="82"/>
      <c r="VER9" s="82"/>
      <c r="VES9" s="82"/>
      <c r="VET9" s="82"/>
      <c r="VEU9" s="82"/>
      <c r="VEV9" s="82"/>
      <c r="VEW9" s="82"/>
      <c r="VEX9" s="82"/>
      <c r="VEY9" s="82"/>
      <c r="VEZ9" s="82"/>
      <c r="VFA9" s="82"/>
      <c r="VFB9" s="82"/>
      <c r="VFC9" s="82"/>
      <c r="VFD9" s="82"/>
      <c r="VFE9" s="82"/>
      <c r="VFF9" s="82"/>
      <c r="VFG9" s="82"/>
      <c r="VFH9" s="82"/>
      <c r="VFI9" s="82"/>
      <c r="VFJ9" s="82"/>
      <c r="VFK9" s="82"/>
      <c r="VFL9" s="82"/>
      <c r="VFM9" s="82"/>
      <c r="VFN9" s="82"/>
      <c r="VFO9" s="82"/>
      <c r="VFP9" s="82"/>
      <c r="VFQ9" s="82"/>
      <c r="VFR9" s="82"/>
      <c r="VFS9" s="82"/>
      <c r="VFT9" s="82"/>
      <c r="VFU9" s="82"/>
      <c r="VFV9" s="82"/>
      <c r="VFW9" s="82"/>
      <c r="VFX9" s="82"/>
      <c r="VFY9" s="82"/>
      <c r="VFZ9" s="82"/>
      <c r="VGA9" s="82"/>
      <c r="VGB9" s="82"/>
      <c r="VGC9" s="82"/>
      <c r="VGD9" s="82"/>
      <c r="VGE9" s="82"/>
      <c r="VGF9" s="82"/>
      <c r="VGG9" s="82"/>
      <c r="VGH9" s="82"/>
      <c r="VGI9" s="82"/>
      <c r="VGJ9" s="82"/>
      <c r="VGK9" s="82"/>
      <c r="VGL9" s="82"/>
      <c r="VGM9" s="82"/>
      <c r="VGN9" s="82"/>
      <c r="VGO9" s="82"/>
      <c r="VGP9" s="82"/>
      <c r="VGQ9" s="82"/>
      <c r="VGR9" s="82"/>
      <c r="VGS9" s="82"/>
      <c r="VGT9" s="82"/>
      <c r="VGU9" s="82"/>
      <c r="VGV9" s="82"/>
      <c r="VGW9" s="82"/>
      <c r="VGX9" s="82"/>
      <c r="VGY9" s="82"/>
      <c r="VGZ9" s="82"/>
      <c r="VHA9" s="82"/>
      <c r="VHB9" s="82"/>
      <c r="VHC9" s="82"/>
      <c r="VHD9" s="82"/>
      <c r="VHE9" s="82"/>
      <c r="VHF9" s="82"/>
      <c r="VHG9" s="82"/>
      <c r="VHH9" s="82"/>
      <c r="VHI9" s="82"/>
      <c r="VHJ9" s="82"/>
      <c r="VHK9" s="82"/>
      <c r="VHL9" s="82"/>
      <c r="VHM9" s="82"/>
      <c r="VHN9" s="82"/>
      <c r="VHO9" s="82"/>
      <c r="VHP9" s="82"/>
      <c r="VHQ9" s="82"/>
      <c r="VHR9" s="82"/>
      <c r="VHS9" s="82"/>
      <c r="VHT9" s="82"/>
      <c r="VHU9" s="82"/>
      <c r="VHV9" s="82"/>
      <c r="VHW9" s="82"/>
      <c r="VHX9" s="82"/>
      <c r="VHY9" s="82"/>
      <c r="VHZ9" s="82"/>
      <c r="VIA9" s="82"/>
      <c r="VIB9" s="82"/>
      <c r="VIC9" s="82"/>
      <c r="VID9" s="82"/>
      <c r="VIE9" s="82"/>
      <c r="VIF9" s="82"/>
      <c r="VIG9" s="82"/>
      <c r="VIH9" s="82"/>
      <c r="VII9" s="82"/>
      <c r="VIJ9" s="82"/>
      <c r="VIK9" s="82"/>
      <c r="VIL9" s="82"/>
      <c r="VIM9" s="82"/>
      <c r="VIN9" s="82"/>
      <c r="VIO9" s="82"/>
      <c r="VIP9" s="82"/>
      <c r="VIQ9" s="82"/>
      <c r="VIR9" s="82"/>
      <c r="VIS9" s="82"/>
      <c r="VIT9" s="82"/>
      <c r="VIU9" s="82"/>
      <c r="VIV9" s="82"/>
      <c r="VIW9" s="82"/>
      <c r="VIX9" s="82"/>
      <c r="VIY9" s="82"/>
      <c r="VIZ9" s="82"/>
      <c r="VJA9" s="82"/>
      <c r="VJB9" s="82"/>
      <c r="VJC9" s="82"/>
      <c r="VJD9" s="82"/>
      <c r="VJE9" s="82"/>
      <c r="VJF9" s="82"/>
      <c r="VJG9" s="82"/>
      <c r="VJH9" s="82"/>
      <c r="VJI9" s="82"/>
      <c r="VJJ9" s="82"/>
      <c r="VJK9" s="82"/>
      <c r="VJL9" s="82"/>
      <c r="VJM9" s="82"/>
      <c r="VJN9" s="82"/>
      <c r="VJO9" s="82"/>
      <c r="VJP9" s="82"/>
      <c r="VJQ9" s="82"/>
      <c r="VJR9" s="82"/>
      <c r="VJS9" s="82"/>
      <c r="VJT9" s="82"/>
      <c r="VJU9" s="82"/>
      <c r="VJV9" s="82"/>
      <c r="VJW9" s="82"/>
      <c r="VJX9" s="82"/>
      <c r="VJY9" s="82"/>
      <c r="VJZ9" s="82"/>
      <c r="VKA9" s="82"/>
      <c r="VKB9" s="82"/>
      <c r="VKC9" s="82"/>
      <c r="VKD9" s="82"/>
      <c r="VKE9" s="82"/>
      <c r="VKF9" s="82"/>
      <c r="VKG9" s="82"/>
      <c r="VKH9" s="82"/>
      <c r="VKI9" s="82"/>
      <c r="VKJ9" s="82"/>
      <c r="VKK9" s="82"/>
      <c r="VKL9" s="82"/>
      <c r="VKM9" s="82"/>
      <c r="VKN9" s="82"/>
      <c r="VKO9" s="82"/>
      <c r="VKP9" s="82"/>
      <c r="VKQ9" s="82"/>
      <c r="VKR9" s="82"/>
      <c r="VKS9" s="82"/>
      <c r="VKT9" s="82"/>
      <c r="VKU9" s="82"/>
      <c r="VKV9" s="82"/>
      <c r="VKW9" s="82"/>
      <c r="VKX9" s="82"/>
      <c r="VKY9" s="82"/>
      <c r="VKZ9" s="82"/>
      <c r="VLA9" s="82"/>
      <c r="VLB9" s="82"/>
      <c r="VLC9" s="82"/>
      <c r="VLD9" s="82"/>
      <c r="VLE9" s="82"/>
      <c r="VLF9" s="82"/>
      <c r="VLG9" s="82"/>
      <c r="VLH9" s="82"/>
      <c r="VLI9" s="82"/>
      <c r="VLJ9" s="82"/>
      <c r="VLK9" s="82"/>
      <c r="VLL9" s="82"/>
      <c r="VLM9" s="82"/>
      <c r="VLN9" s="82"/>
      <c r="VLO9" s="82"/>
      <c r="VLP9" s="82"/>
      <c r="VLQ9" s="82"/>
      <c r="VLR9" s="82"/>
      <c r="VLS9" s="82"/>
      <c r="VLT9" s="82"/>
      <c r="VLU9" s="82"/>
      <c r="VLV9" s="82"/>
      <c r="VLW9" s="82"/>
      <c r="VLX9" s="82"/>
      <c r="VLY9" s="82"/>
      <c r="VLZ9" s="82"/>
      <c r="VMA9" s="82"/>
      <c r="VMB9" s="82"/>
      <c r="VMC9" s="82"/>
      <c r="VMD9" s="82"/>
      <c r="VME9" s="82"/>
      <c r="VMF9" s="82"/>
      <c r="VMG9" s="82"/>
      <c r="VMH9" s="82"/>
      <c r="VMI9" s="82"/>
      <c r="VMJ9" s="82"/>
      <c r="VMK9" s="82"/>
      <c r="VML9" s="82"/>
      <c r="VMM9" s="82"/>
      <c r="VMN9" s="82"/>
      <c r="VMO9" s="82"/>
      <c r="VMP9" s="82"/>
      <c r="VMQ9" s="82"/>
      <c r="VMR9" s="82"/>
      <c r="VMS9" s="82"/>
      <c r="VMT9" s="82"/>
      <c r="VMU9" s="82"/>
      <c r="VMV9" s="82"/>
      <c r="VMW9" s="82"/>
      <c r="VMX9" s="82"/>
      <c r="VMY9" s="82"/>
      <c r="VMZ9" s="82"/>
      <c r="VNA9" s="82"/>
      <c r="VNB9" s="82"/>
      <c r="VNC9" s="82"/>
      <c r="VND9" s="82"/>
      <c r="VNE9" s="82"/>
      <c r="VNF9" s="82"/>
      <c r="VNG9" s="82"/>
      <c r="VNH9" s="82"/>
      <c r="VNI9" s="82"/>
      <c r="VNJ9" s="82"/>
      <c r="VNK9" s="82"/>
      <c r="VNL9" s="82"/>
      <c r="VNM9" s="82"/>
      <c r="VNN9" s="82"/>
      <c r="VNO9" s="82"/>
      <c r="VNP9" s="82"/>
      <c r="VNQ9" s="82"/>
      <c r="VNR9" s="82"/>
      <c r="VNS9" s="82"/>
      <c r="VNT9" s="82"/>
      <c r="VNU9" s="82"/>
      <c r="VNV9" s="82"/>
      <c r="VNW9" s="82"/>
      <c r="VNX9" s="82"/>
      <c r="VNY9" s="82"/>
      <c r="VNZ9" s="82"/>
      <c r="VOA9" s="82"/>
      <c r="VOB9" s="82"/>
      <c r="VOC9" s="82"/>
      <c r="VOD9" s="82"/>
      <c r="VOE9" s="82"/>
      <c r="VOF9" s="82"/>
      <c r="VOG9" s="82"/>
      <c r="VOH9" s="82"/>
      <c r="VOI9" s="82"/>
      <c r="VOJ9" s="82"/>
      <c r="VOK9" s="82"/>
      <c r="VOL9" s="82"/>
      <c r="VOM9" s="82"/>
      <c r="VON9" s="82"/>
      <c r="VOO9" s="82"/>
      <c r="VOP9" s="82"/>
      <c r="VOQ9" s="82"/>
      <c r="VOR9" s="82"/>
      <c r="VOS9" s="82"/>
      <c r="VOT9" s="82"/>
      <c r="VOU9" s="82"/>
      <c r="VOV9" s="82"/>
      <c r="VOW9" s="82"/>
      <c r="VOX9" s="82"/>
      <c r="VOY9" s="82"/>
      <c r="VOZ9" s="82"/>
      <c r="VPA9" s="82"/>
      <c r="VPB9" s="82"/>
      <c r="VPC9" s="82"/>
      <c r="VPD9" s="82"/>
      <c r="VPE9" s="82"/>
      <c r="VPF9" s="82"/>
      <c r="VPG9" s="82"/>
      <c r="VPH9" s="82"/>
      <c r="VPI9" s="82"/>
      <c r="VPJ9" s="82"/>
      <c r="VPK9" s="82"/>
      <c r="VPL9" s="82"/>
      <c r="VPM9" s="82"/>
      <c r="VPN9" s="82"/>
      <c r="VPO9" s="82"/>
      <c r="VPP9" s="82"/>
      <c r="VPQ9" s="82"/>
      <c r="VPR9" s="82"/>
      <c r="VPS9" s="82"/>
      <c r="VPT9" s="82"/>
      <c r="VPU9" s="82"/>
      <c r="VPV9" s="82"/>
      <c r="VPW9" s="82"/>
      <c r="VPX9" s="82"/>
      <c r="VPY9" s="82"/>
      <c r="VPZ9" s="82"/>
      <c r="VQA9" s="82"/>
      <c r="VQB9" s="82"/>
      <c r="VQC9" s="82"/>
      <c r="VQD9" s="82"/>
      <c r="VQE9" s="82"/>
      <c r="VQF9" s="82"/>
      <c r="VQG9" s="82"/>
      <c r="VQH9" s="82"/>
      <c r="VQI9" s="82"/>
      <c r="VQJ9" s="82"/>
      <c r="VQK9" s="82"/>
      <c r="VQL9" s="82"/>
      <c r="VQM9" s="82"/>
      <c r="VQN9" s="82"/>
      <c r="VQO9" s="82"/>
      <c r="VQP9" s="82"/>
      <c r="VQQ9" s="82"/>
      <c r="VQR9" s="82"/>
      <c r="VQS9" s="82"/>
      <c r="VQT9" s="82"/>
      <c r="VQU9" s="82"/>
      <c r="VQV9" s="82"/>
      <c r="VQW9" s="82"/>
      <c r="VQX9" s="82"/>
      <c r="VQY9" s="82"/>
      <c r="VQZ9" s="82"/>
      <c r="VRA9" s="82"/>
      <c r="VRB9" s="82"/>
      <c r="VRC9" s="82"/>
      <c r="VRD9" s="82"/>
      <c r="VRE9" s="82"/>
      <c r="VRF9" s="82"/>
      <c r="VRG9" s="82"/>
      <c r="VRH9" s="82"/>
      <c r="VRI9" s="82"/>
      <c r="VRJ9" s="82"/>
      <c r="VRK9" s="82"/>
      <c r="VRL9" s="82"/>
      <c r="VRM9" s="82"/>
      <c r="VRN9" s="82"/>
      <c r="VRO9" s="82"/>
      <c r="VRP9" s="82"/>
      <c r="VRQ9" s="82"/>
      <c r="VRR9" s="82"/>
      <c r="VRS9" s="82"/>
      <c r="VRT9" s="82"/>
      <c r="VRU9" s="82"/>
      <c r="VRV9" s="82"/>
      <c r="VRW9" s="82"/>
      <c r="VRX9" s="82"/>
      <c r="VRY9" s="82"/>
      <c r="VRZ9" s="82"/>
      <c r="VSA9" s="82"/>
      <c r="VSB9" s="82"/>
      <c r="VSC9" s="82"/>
      <c r="VSD9" s="82"/>
      <c r="VSE9" s="82"/>
      <c r="VSF9" s="82"/>
      <c r="VSG9" s="82"/>
      <c r="VSH9" s="82"/>
      <c r="VSI9" s="82"/>
      <c r="VSJ9" s="82"/>
      <c r="VSK9" s="82"/>
      <c r="VSL9" s="82"/>
      <c r="VSM9" s="82"/>
      <c r="VSN9" s="82"/>
      <c r="VSO9" s="82"/>
      <c r="VSP9" s="82"/>
      <c r="VSQ9" s="82"/>
      <c r="VSR9" s="82"/>
      <c r="VSS9" s="82"/>
      <c r="VST9" s="82"/>
      <c r="VSU9" s="82"/>
      <c r="VSV9" s="82"/>
      <c r="VSW9" s="82"/>
      <c r="VSX9" s="82"/>
      <c r="VSY9" s="82"/>
      <c r="VSZ9" s="82"/>
      <c r="VTA9" s="82"/>
      <c r="VTB9" s="82"/>
      <c r="VTC9" s="82"/>
      <c r="VTD9" s="82"/>
      <c r="VTE9" s="82"/>
      <c r="VTF9" s="82"/>
      <c r="VTG9" s="82"/>
      <c r="VTH9" s="82"/>
      <c r="VTI9" s="82"/>
      <c r="VTJ9" s="82"/>
      <c r="VTK9" s="82"/>
      <c r="VTL9" s="82"/>
      <c r="VTM9" s="82"/>
      <c r="VTN9" s="82"/>
      <c r="VTO9" s="82"/>
      <c r="VTP9" s="82"/>
      <c r="VTQ9" s="82"/>
      <c r="VTR9" s="82"/>
      <c r="VTS9" s="82"/>
      <c r="VTT9" s="82"/>
      <c r="VTU9" s="82"/>
      <c r="VTV9" s="82"/>
      <c r="VTW9" s="82"/>
      <c r="VTX9" s="82"/>
      <c r="VTY9" s="82"/>
      <c r="VTZ9" s="82"/>
      <c r="VUA9" s="82"/>
      <c r="VUB9" s="82"/>
      <c r="VUC9" s="82"/>
      <c r="VUD9" s="82"/>
      <c r="VUE9" s="82"/>
      <c r="VUF9" s="82"/>
      <c r="VUG9" s="82"/>
      <c r="VUH9" s="82"/>
      <c r="VUI9" s="82"/>
      <c r="VUJ9" s="82"/>
      <c r="VUK9" s="82"/>
      <c r="VUL9" s="82"/>
      <c r="VUM9" s="82"/>
      <c r="VUN9" s="82"/>
      <c r="VUO9" s="82"/>
      <c r="VUP9" s="82"/>
      <c r="VUQ9" s="82"/>
      <c r="VUR9" s="82"/>
      <c r="VUS9" s="82"/>
      <c r="VUT9" s="82"/>
      <c r="VUU9" s="82"/>
      <c r="VUV9" s="82"/>
      <c r="VUW9" s="82"/>
      <c r="VUX9" s="82"/>
      <c r="VUY9" s="82"/>
      <c r="VUZ9" s="82"/>
      <c r="VVA9" s="82"/>
      <c r="VVB9" s="82"/>
      <c r="VVC9" s="82"/>
      <c r="VVD9" s="82"/>
      <c r="VVE9" s="82"/>
      <c r="VVF9" s="82"/>
      <c r="VVG9" s="82"/>
      <c r="VVH9" s="82"/>
      <c r="VVI9" s="82"/>
      <c r="VVJ9" s="82"/>
      <c r="VVK9" s="82"/>
      <c r="VVL9" s="82"/>
      <c r="VVM9" s="82"/>
      <c r="VVN9" s="82"/>
      <c r="VVO9" s="82"/>
      <c r="VVP9" s="82"/>
      <c r="VVQ9" s="82"/>
      <c r="VVR9" s="82"/>
      <c r="VVS9" s="82"/>
      <c r="VVT9" s="82"/>
      <c r="VVU9" s="82"/>
      <c r="VVV9" s="82"/>
      <c r="VVW9" s="82"/>
      <c r="VVX9" s="82"/>
      <c r="VVY9" s="82"/>
      <c r="VVZ9" s="82"/>
      <c r="VWA9" s="82"/>
      <c r="VWB9" s="82"/>
      <c r="VWC9" s="82"/>
      <c r="VWD9" s="82"/>
      <c r="VWE9" s="82"/>
      <c r="VWF9" s="82"/>
      <c r="VWG9" s="82"/>
      <c r="VWH9" s="82"/>
      <c r="VWI9" s="82"/>
      <c r="VWJ9" s="82"/>
      <c r="VWK9" s="82"/>
      <c r="VWL9" s="82"/>
      <c r="VWM9" s="82"/>
      <c r="VWN9" s="82"/>
      <c r="VWO9" s="82"/>
      <c r="VWP9" s="82"/>
      <c r="VWQ9" s="82"/>
      <c r="VWR9" s="82"/>
      <c r="VWS9" s="82"/>
      <c r="VWT9" s="82"/>
      <c r="VWU9" s="82"/>
      <c r="VWV9" s="82"/>
      <c r="VWW9" s="82"/>
      <c r="VWX9" s="82"/>
      <c r="VWY9" s="82"/>
      <c r="VWZ9" s="82"/>
      <c r="VXA9" s="82"/>
      <c r="VXB9" s="82"/>
      <c r="VXC9" s="82"/>
      <c r="VXD9" s="82"/>
      <c r="VXE9" s="82"/>
      <c r="VXF9" s="82"/>
      <c r="VXG9" s="82"/>
      <c r="VXH9" s="82"/>
      <c r="VXI9" s="82"/>
      <c r="VXJ9" s="82"/>
      <c r="VXK9" s="82"/>
      <c r="VXL9" s="82"/>
      <c r="VXM9" s="82"/>
      <c r="VXN9" s="82"/>
      <c r="VXO9" s="82"/>
      <c r="VXP9" s="82"/>
      <c r="VXQ9" s="82"/>
      <c r="VXR9" s="82"/>
      <c r="VXS9" s="82"/>
      <c r="VXT9" s="82"/>
      <c r="VXU9" s="82"/>
      <c r="VXV9" s="82"/>
      <c r="VXW9" s="82"/>
      <c r="VXX9" s="82"/>
      <c r="VXY9" s="82"/>
      <c r="VXZ9" s="82"/>
      <c r="VYA9" s="82"/>
      <c r="VYB9" s="82"/>
      <c r="VYC9" s="82"/>
      <c r="VYD9" s="82"/>
      <c r="VYE9" s="82"/>
      <c r="VYF9" s="82"/>
      <c r="VYG9" s="82"/>
      <c r="VYH9" s="82"/>
      <c r="VYI9" s="82"/>
      <c r="VYJ9" s="82"/>
      <c r="VYK9" s="82"/>
      <c r="VYL9" s="82"/>
      <c r="VYM9" s="82"/>
      <c r="VYN9" s="82"/>
      <c r="VYO9" s="82"/>
      <c r="VYP9" s="82"/>
      <c r="VYQ9" s="82"/>
      <c r="VYR9" s="82"/>
      <c r="VYS9" s="82"/>
      <c r="VYT9" s="82"/>
      <c r="VYU9" s="82"/>
      <c r="VYV9" s="82"/>
      <c r="VYW9" s="82"/>
      <c r="VYX9" s="82"/>
      <c r="VYY9" s="82"/>
      <c r="VYZ9" s="82"/>
      <c r="VZA9" s="82"/>
      <c r="VZB9" s="82"/>
      <c r="VZC9" s="82"/>
      <c r="VZD9" s="82"/>
      <c r="VZE9" s="82"/>
      <c r="VZF9" s="82"/>
      <c r="VZG9" s="82"/>
      <c r="VZH9" s="82"/>
      <c r="VZI9" s="82"/>
      <c r="VZJ9" s="82"/>
      <c r="VZK9" s="82"/>
      <c r="VZL9" s="82"/>
      <c r="VZM9" s="82"/>
      <c r="VZN9" s="82"/>
      <c r="VZO9" s="82"/>
      <c r="VZP9" s="82"/>
      <c r="VZQ9" s="82"/>
      <c r="VZR9" s="82"/>
      <c r="VZS9" s="82"/>
      <c r="VZT9" s="82"/>
      <c r="VZU9" s="82"/>
      <c r="VZV9" s="82"/>
      <c r="VZW9" s="82"/>
      <c r="VZX9" s="82"/>
      <c r="VZY9" s="82"/>
      <c r="VZZ9" s="82"/>
      <c r="WAA9" s="82"/>
      <c r="WAB9" s="82"/>
      <c r="WAC9" s="82"/>
      <c r="WAD9" s="82"/>
      <c r="WAE9" s="82"/>
      <c r="WAF9" s="82"/>
      <c r="WAG9" s="82"/>
      <c r="WAH9" s="82"/>
      <c r="WAI9" s="82"/>
      <c r="WAJ9" s="82"/>
      <c r="WAK9" s="82"/>
      <c r="WAL9" s="82"/>
      <c r="WAM9" s="82"/>
      <c r="WAN9" s="82"/>
      <c r="WAO9" s="82"/>
      <c r="WAP9" s="82"/>
      <c r="WAQ9" s="82"/>
      <c r="WAR9" s="82"/>
      <c r="WAS9" s="82"/>
      <c r="WAT9" s="82"/>
      <c r="WAU9" s="82"/>
      <c r="WAV9" s="82"/>
      <c r="WAW9" s="82"/>
      <c r="WAX9" s="82"/>
      <c r="WAY9" s="82"/>
      <c r="WAZ9" s="82"/>
      <c r="WBA9" s="82"/>
      <c r="WBB9" s="82"/>
      <c r="WBC9" s="82"/>
      <c r="WBD9" s="82"/>
      <c r="WBE9" s="82"/>
      <c r="WBF9" s="82"/>
      <c r="WBG9" s="82"/>
      <c r="WBH9" s="82"/>
      <c r="WBI9" s="82"/>
      <c r="WBJ9" s="82"/>
      <c r="WBK9" s="82"/>
      <c r="WBL9" s="82"/>
      <c r="WBM9" s="82"/>
      <c r="WBN9" s="82"/>
      <c r="WBO9" s="82"/>
      <c r="WBP9" s="82"/>
      <c r="WBQ9" s="82"/>
      <c r="WBR9" s="82"/>
      <c r="WBS9" s="82"/>
      <c r="WBT9" s="82"/>
      <c r="WBU9" s="82"/>
      <c r="WBV9" s="82"/>
      <c r="WBW9" s="82"/>
      <c r="WBX9" s="82"/>
      <c r="WBY9" s="82"/>
      <c r="WBZ9" s="82"/>
      <c r="WCA9" s="82"/>
      <c r="WCB9" s="82"/>
      <c r="WCC9" s="82"/>
      <c r="WCD9" s="82"/>
      <c r="WCE9" s="82"/>
      <c r="WCF9" s="82"/>
      <c r="WCG9" s="82"/>
      <c r="WCH9" s="82"/>
      <c r="WCI9" s="82"/>
      <c r="WCJ9" s="82"/>
      <c r="WCK9" s="82"/>
      <c r="WCL9" s="82"/>
      <c r="WCM9" s="82"/>
      <c r="WCN9" s="82"/>
      <c r="WCO9" s="82"/>
      <c r="WCP9" s="82"/>
      <c r="WCQ9" s="82"/>
      <c r="WCR9" s="82"/>
      <c r="WCS9" s="82"/>
      <c r="WCT9" s="82"/>
      <c r="WCU9" s="82"/>
      <c r="WCV9" s="82"/>
      <c r="WCW9" s="82"/>
      <c r="WCX9" s="82"/>
      <c r="WCY9" s="82"/>
      <c r="WCZ9" s="82"/>
      <c r="WDA9" s="82"/>
      <c r="WDB9" s="82"/>
      <c r="WDC9" s="82"/>
      <c r="WDD9" s="82"/>
      <c r="WDE9" s="82"/>
      <c r="WDF9" s="82"/>
      <c r="WDG9" s="82"/>
      <c r="WDH9" s="82"/>
      <c r="WDI9" s="82"/>
      <c r="WDJ9" s="82"/>
      <c r="WDK9" s="82"/>
      <c r="WDL9" s="82"/>
      <c r="WDM9" s="82"/>
      <c r="WDN9" s="82"/>
      <c r="WDO9" s="82"/>
      <c r="WDP9" s="82"/>
      <c r="WDQ9" s="82"/>
      <c r="WDR9" s="82"/>
      <c r="WDS9" s="82"/>
      <c r="WDT9" s="82"/>
      <c r="WDU9" s="82"/>
      <c r="WDV9" s="82"/>
      <c r="WDW9" s="82"/>
      <c r="WDX9" s="82"/>
      <c r="WDY9" s="82"/>
      <c r="WDZ9" s="82"/>
      <c r="WEA9" s="82"/>
      <c r="WEB9" s="82"/>
      <c r="WEC9" s="82"/>
      <c r="WED9" s="82"/>
      <c r="WEE9" s="82"/>
      <c r="WEF9" s="82"/>
      <c r="WEG9" s="82"/>
      <c r="WEH9" s="82"/>
      <c r="WEI9" s="82"/>
      <c r="WEJ9" s="82"/>
      <c r="WEK9" s="82"/>
      <c r="WEL9" s="82"/>
      <c r="WEM9" s="82"/>
      <c r="WEN9" s="82"/>
      <c r="WEO9" s="82"/>
      <c r="WEP9" s="82"/>
      <c r="WEQ9" s="82"/>
      <c r="WER9" s="82"/>
      <c r="WES9" s="82"/>
      <c r="WET9" s="82"/>
      <c r="WEU9" s="82"/>
      <c r="WEV9" s="82"/>
      <c r="WEW9" s="82"/>
      <c r="WEX9" s="82"/>
      <c r="WEY9" s="82"/>
      <c r="WEZ9" s="82"/>
      <c r="WFA9" s="82"/>
      <c r="WFB9" s="82"/>
      <c r="WFC9" s="82"/>
      <c r="WFD9" s="82"/>
      <c r="WFE9" s="82"/>
      <c r="WFF9" s="82"/>
      <c r="WFG9" s="82"/>
      <c r="WFH9" s="82"/>
      <c r="WFI9" s="82"/>
      <c r="WFJ9" s="82"/>
      <c r="WFK9" s="82"/>
      <c r="WFL9" s="82"/>
      <c r="WFM9" s="82"/>
      <c r="WFN9" s="82"/>
      <c r="WFO9" s="82"/>
      <c r="WFP9" s="82"/>
      <c r="WFQ9" s="82"/>
      <c r="WFR9" s="82"/>
      <c r="WFS9" s="82"/>
      <c r="WFT9" s="82"/>
      <c r="WFU9" s="82"/>
      <c r="WFV9" s="82"/>
      <c r="WFW9" s="82"/>
      <c r="WFX9" s="82"/>
      <c r="WFY9" s="82"/>
      <c r="WFZ9" s="82"/>
      <c r="WGA9" s="82"/>
      <c r="WGB9" s="82"/>
      <c r="WGC9" s="82"/>
      <c r="WGD9" s="82"/>
      <c r="WGE9" s="82"/>
      <c r="WGF9" s="82"/>
      <c r="WGG9" s="82"/>
      <c r="WGH9" s="82"/>
      <c r="WGI9" s="82"/>
      <c r="WGJ9" s="82"/>
      <c r="WGK9" s="82"/>
      <c r="WGL9" s="82"/>
      <c r="WGM9" s="82"/>
      <c r="WGN9" s="82"/>
      <c r="WGO9" s="82"/>
      <c r="WGP9" s="82"/>
      <c r="WGQ9" s="82"/>
      <c r="WGR9" s="82"/>
      <c r="WGS9" s="82"/>
      <c r="WGT9" s="82"/>
      <c r="WGU9" s="82"/>
      <c r="WGV9" s="82"/>
      <c r="WGW9" s="82"/>
      <c r="WGX9" s="82"/>
      <c r="WGY9" s="82"/>
      <c r="WGZ9" s="82"/>
      <c r="WHA9" s="82"/>
      <c r="WHB9" s="82"/>
      <c r="WHC9" s="82"/>
      <c r="WHD9" s="82"/>
      <c r="WHE9" s="82"/>
      <c r="WHF9" s="82"/>
      <c r="WHG9" s="82"/>
      <c r="WHH9" s="82"/>
      <c r="WHI9" s="82"/>
      <c r="WHJ9" s="82"/>
      <c r="WHK9" s="82"/>
      <c r="WHL9" s="82"/>
      <c r="WHM9" s="82"/>
      <c r="WHN9" s="82"/>
      <c r="WHO9" s="82"/>
      <c r="WHP9" s="82"/>
      <c r="WHQ9" s="82"/>
      <c r="WHR9" s="82"/>
      <c r="WHS9" s="82"/>
      <c r="WHT9" s="82"/>
      <c r="WHU9" s="82"/>
      <c r="WHV9" s="82"/>
      <c r="WHW9" s="82"/>
      <c r="WHX9" s="82"/>
      <c r="WHY9" s="82"/>
      <c r="WHZ9" s="82"/>
      <c r="WIA9" s="82"/>
      <c r="WIB9" s="82"/>
      <c r="WIC9" s="82"/>
      <c r="WID9" s="82"/>
      <c r="WIE9" s="82"/>
      <c r="WIF9" s="82"/>
      <c r="WIG9" s="82"/>
      <c r="WIH9" s="82"/>
      <c r="WII9" s="82"/>
      <c r="WIJ9" s="82"/>
      <c r="WIK9" s="82"/>
      <c r="WIL9" s="82"/>
      <c r="WIM9" s="82"/>
      <c r="WIN9" s="82"/>
      <c r="WIO9" s="82"/>
      <c r="WIP9" s="82"/>
      <c r="WIQ9" s="82"/>
      <c r="WIR9" s="82"/>
      <c r="WIS9" s="82"/>
      <c r="WIT9" s="82"/>
      <c r="WIU9" s="82"/>
      <c r="WIV9" s="82"/>
      <c r="WIW9" s="82"/>
      <c r="WIX9" s="82"/>
      <c r="WIY9" s="82"/>
      <c r="WIZ9" s="82"/>
      <c r="WJA9" s="82"/>
      <c r="WJB9" s="82"/>
      <c r="WJC9" s="82"/>
      <c r="WJD9" s="82"/>
      <c r="WJE9" s="82"/>
      <c r="WJF9" s="82"/>
      <c r="WJG9" s="82"/>
      <c r="WJH9" s="82"/>
      <c r="WJI9" s="82"/>
      <c r="WJJ9" s="82"/>
      <c r="WJK9" s="82"/>
      <c r="WJL9" s="82"/>
      <c r="WJM9" s="82"/>
      <c r="WJN9" s="82"/>
      <c r="WJO9" s="82"/>
      <c r="WJP9" s="82"/>
      <c r="WJQ9" s="82"/>
      <c r="WJR9" s="82"/>
      <c r="WJS9" s="82"/>
      <c r="WJT9" s="82"/>
      <c r="WJU9" s="82"/>
      <c r="WJV9" s="82"/>
      <c r="WJW9" s="82"/>
      <c r="WJX9" s="82"/>
      <c r="WJY9" s="82"/>
      <c r="WJZ9" s="82"/>
      <c r="WKA9" s="82"/>
      <c r="WKB9" s="82"/>
      <c r="WKC9" s="82"/>
      <c r="WKD9" s="82"/>
      <c r="WKE9" s="82"/>
      <c r="WKF9" s="82"/>
      <c r="WKG9" s="82"/>
      <c r="WKH9" s="82"/>
      <c r="WKI9" s="82"/>
      <c r="WKJ9" s="82"/>
      <c r="WKK9" s="82"/>
      <c r="WKL9" s="82"/>
      <c r="WKM9" s="82"/>
      <c r="WKN9" s="82"/>
      <c r="WKO9" s="82"/>
      <c r="WKP9" s="82"/>
      <c r="WKQ9" s="82"/>
      <c r="WKR9" s="82"/>
      <c r="WKS9" s="82"/>
      <c r="WKT9" s="82"/>
      <c r="WKU9" s="82"/>
      <c r="WKV9" s="82"/>
      <c r="WKW9" s="82"/>
      <c r="WKX9" s="82"/>
      <c r="WKY9" s="82"/>
      <c r="WKZ9" s="82"/>
      <c r="WLA9" s="82"/>
      <c r="WLB9" s="82"/>
      <c r="WLC9" s="82"/>
      <c r="WLD9" s="82"/>
      <c r="WLE9" s="82"/>
      <c r="WLF9" s="82"/>
      <c r="WLG9" s="82"/>
      <c r="WLH9" s="82"/>
      <c r="WLI9" s="82"/>
      <c r="WLJ9" s="82"/>
      <c r="WLK9" s="82"/>
      <c r="WLL9" s="82"/>
      <c r="WLM9" s="82"/>
      <c r="WLN9" s="82"/>
      <c r="WLO9" s="82"/>
      <c r="WLP9" s="82"/>
      <c r="WLQ9" s="82"/>
      <c r="WLR9" s="82"/>
      <c r="WLS9" s="82"/>
      <c r="WLT9" s="82"/>
      <c r="WLU9" s="82"/>
      <c r="WLV9" s="82"/>
      <c r="WLW9" s="82"/>
      <c r="WLX9" s="82"/>
      <c r="WLY9" s="82"/>
      <c r="WLZ9" s="82"/>
      <c r="WMA9" s="82"/>
      <c r="WMB9" s="82"/>
      <c r="WMC9" s="82"/>
      <c r="WMD9" s="82"/>
      <c r="WME9" s="82"/>
      <c r="WMF9" s="82"/>
      <c r="WMG9" s="82"/>
      <c r="WMH9" s="82"/>
      <c r="WMI9" s="82"/>
      <c r="WMJ9" s="82"/>
      <c r="WMK9" s="82"/>
      <c r="WML9" s="82"/>
      <c r="WMM9" s="82"/>
      <c r="WMN9" s="82"/>
      <c r="WMO9" s="82"/>
      <c r="WMP9" s="82"/>
      <c r="WMQ9" s="82"/>
      <c r="WMR9" s="82"/>
      <c r="WMS9" s="82"/>
      <c r="WMT9" s="82"/>
      <c r="WMU9" s="82"/>
      <c r="WMV9" s="82"/>
      <c r="WMW9" s="82"/>
      <c r="WMX9" s="82"/>
      <c r="WMY9" s="82"/>
      <c r="WMZ9" s="82"/>
      <c r="WNA9" s="82"/>
      <c r="WNB9" s="82"/>
      <c r="WNC9" s="82"/>
      <c r="WND9" s="82"/>
      <c r="WNE9" s="82"/>
      <c r="WNF9" s="82"/>
      <c r="WNG9" s="82"/>
      <c r="WNH9" s="82"/>
      <c r="WNI9" s="82"/>
      <c r="WNJ9" s="82"/>
      <c r="WNK9" s="82"/>
      <c r="WNL9" s="82"/>
      <c r="WNM9" s="82"/>
      <c r="WNN9" s="82"/>
      <c r="WNO9" s="82"/>
      <c r="WNP9" s="82"/>
      <c r="WNQ9" s="82"/>
      <c r="WNR9" s="82"/>
      <c r="WNS9" s="82"/>
      <c r="WNT9" s="82"/>
      <c r="WNU9" s="82"/>
      <c r="WNV9" s="82"/>
      <c r="WNW9" s="82"/>
      <c r="WNX9" s="82"/>
      <c r="WNY9" s="82"/>
      <c r="WNZ9" s="82"/>
      <c r="WOA9" s="82"/>
      <c r="WOB9" s="82"/>
      <c r="WOC9" s="82"/>
      <c r="WOD9" s="82"/>
      <c r="WOE9" s="82"/>
      <c r="WOF9" s="82"/>
      <c r="WOG9" s="82"/>
      <c r="WOH9" s="82"/>
      <c r="WOI9" s="82"/>
      <c r="WOJ9" s="82"/>
      <c r="WOK9" s="82"/>
      <c r="WOL9" s="82"/>
      <c r="WOM9" s="82"/>
      <c r="WON9" s="82"/>
      <c r="WOO9" s="82"/>
      <c r="WOP9" s="82"/>
      <c r="WOQ9" s="82"/>
      <c r="WOR9" s="82"/>
      <c r="WOS9" s="82"/>
      <c r="WOT9" s="82"/>
      <c r="WOU9" s="82"/>
      <c r="WOV9" s="82"/>
      <c r="WOW9" s="82"/>
      <c r="WOX9" s="82"/>
      <c r="WOY9" s="82"/>
      <c r="WOZ9" s="82"/>
      <c r="WPA9" s="82"/>
      <c r="WPB9" s="82"/>
      <c r="WPC9" s="82"/>
      <c r="WPD9" s="82"/>
      <c r="WPE9" s="82"/>
      <c r="WPF9" s="82"/>
      <c r="WPG9" s="82"/>
      <c r="WPH9" s="82"/>
      <c r="WPI9" s="82"/>
      <c r="WPJ9" s="82"/>
      <c r="WPK9" s="82"/>
      <c r="WPL9" s="82"/>
      <c r="WPM9" s="82"/>
      <c r="WPN9" s="82"/>
      <c r="WPO9" s="82"/>
      <c r="WPP9" s="82"/>
      <c r="WPQ9" s="82"/>
      <c r="WPR9" s="82"/>
      <c r="WPS9" s="82"/>
      <c r="WPT9" s="82"/>
      <c r="WPU9" s="82"/>
      <c r="WPV9" s="82"/>
      <c r="WPW9" s="82"/>
      <c r="WPX9" s="82"/>
      <c r="WPY9" s="82"/>
      <c r="WPZ9" s="82"/>
      <c r="WQA9" s="82"/>
      <c r="WQB9" s="82"/>
      <c r="WQC9" s="82"/>
      <c r="WQD9" s="82"/>
      <c r="WQE9" s="82"/>
      <c r="WQF9" s="82"/>
      <c r="WQG9" s="82"/>
      <c r="WQH9" s="82"/>
      <c r="WQI9" s="82"/>
      <c r="WQJ9" s="82"/>
      <c r="WQK9" s="82"/>
      <c r="WQL9" s="82"/>
      <c r="WQM9" s="82"/>
      <c r="WQN9" s="82"/>
      <c r="WQO9" s="82"/>
      <c r="WQP9" s="82"/>
      <c r="WQQ9" s="82"/>
      <c r="WQR9" s="82"/>
      <c r="WQS9" s="82"/>
      <c r="WQT9" s="82"/>
      <c r="WQU9" s="82"/>
      <c r="WQV9" s="82"/>
      <c r="WQW9" s="82"/>
      <c r="WQX9" s="82"/>
      <c r="WQY9" s="82"/>
      <c r="WQZ9" s="82"/>
      <c r="WRA9" s="82"/>
      <c r="WRB9" s="82"/>
      <c r="WRC9" s="82"/>
      <c r="WRD9" s="82"/>
      <c r="WRE9" s="82"/>
      <c r="WRF9" s="82"/>
      <c r="WRG9" s="82"/>
      <c r="WRH9" s="82"/>
      <c r="WRI9" s="82"/>
      <c r="WRJ9" s="82"/>
      <c r="WRK9" s="82"/>
      <c r="WRL9" s="82"/>
      <c r="WRM9" s="82"/>
      <c r="WRN9" s="82"/>
      <c r="WRO9" s="82"/>
      <c r="WRP9" s="82"/>
      <c r="WRQ9" s="82"/>
      <c r="WRR9" s="82"/>
      <c r="WRS9" s="82"/>
      <c r="WRT9" s="82"/>
      <c r="WRU9" s="82"/>
      <c r="WRV9" s="82"/>
      <c r="WRW9" s="82"/>
      <c r="WRX9" s="82"/>
      <c r="WRY9" s="82"/>
      <c r="WRZ9" s="82"/>
      <c r="WSA9" s="82"/>
      <c r="WSB9" s="82"/>
      <c r="WSC9" s="82"/>
      <c r="WSD9" s="82"/>
      <c r="WSE9" s="82"/>
      <c r="WSF9" s="82"/>
      <c r="WSG9" s="82"/>
      <c r="WSH9" s="82"/>
      <c r="WSI9" s="82"/>
      <c r="WSJ9" s="82"/>
      <c r="WSK9" s="82"/>
      <c r="WSL9" s="82"/>
      <c r="WSM9" s="82"/>
      <c r="WSN9" s="82"/>
      <c r="WSO9" s="82"/>
      <c r="WSP9" s="82"/>
      <c r="WSQ9" s="82"/>
      <c r="WSR9" s="82"/>
      <c r="WSS9" s="82"/>
      <c r="WST9" s="82"/>
      <c r="WSU9" s="82"/>
      <c r="WSV9" s="82"/>
      <c r="WSW9" s="82"/>
      <c r="WSX9" s="82"/>
      <c r="WSY9" s="82"/>
      <c r="WSZ9" s="82"/>
      <c r="WTA9" s="82"/>
      <c r="WTB9" s="82"/>
      <c r="WTC9" s="82"/>
      <c r="WTD9" s="82"/>
      <c r="WTE9" s="82"/>
      <c r="WTF9" s="82"/>
      <c r="WTG9" s="82"/>
      <c r="WTH9" s="82"/>
      <c r="WTI9" s="82"/>
      <c r="WTJ9" s="82"/>
      <c r="WTK9" s="82"/>
      <c r="WTL9" s="82"/>
      <c r="WTM9" s="82"/>
      <c r="WTN9" s="82"/>
      <c r="WTO9" s="82"/>
      <c r="WTP9" s="82"/>
      <c r="WTQ9" s="82"/>
      <c r="WTR9" s="82"/>
      <c r="WTS9" s="82"/>
      <c r="WTT9" s="82"/>
      <c r="WTU9" s="82"/>
      <c r="WTV9" s="82"/>
      <c r="WTW9" s="82"/>
      <c r="WTX9" s="82"/>
      <c r="WTY9" s="82"/>
      <c r="WTZ9" s="82"/>
      <c r="WUA9" s="82"/>
      <c r="WUB9" s="82"/>
      <c r="WUC9" s="82"/>
      <c r="WUD9" s="82"/>
      <c r="WUE9" s="82"/>
      <c r="WUF9" s="82"/>
      <c r="WUG9" s="82"/>
      <c r="WUH9" s="82"/>
      <c r="WUI9" s="82"/>
      <c r="WUJ9" s="82"/>
      <c r="WUK9" s="82"/>
      <c r="WUL9" s="82"/>
      <c r="WUM9" s="82"/>
      <c r="WUN9" s="82"/>
      <c r="WUO9" s="82"/>
      <c r="WUP9" s="82"/>
      <c r="WUQ9" s="82"/>
      <c r="WUR9" s="82"/>
      <c r="WUS9" s="82"/>
      <c r="WUT9" s="82"/>
      <c r="WUU9" s="82"/>
      <c r="WUV9" s="82"/>
      <c r="WUW9" s="82"/>
      <c r="WUX9" s="82"/>
      <c r="WUY9" s="82"/>
      <c r="WUZ9" s="82"/>
      <c r="WVA9" s="82"/>
      <c r="WVB9" s="82"/>
      <c r="WVC9" s="82"/>
      <c r="WVD9" s="82"/>
      <c r="WVE9" s="82"/>
      <c r="WVF9" s="82"/>
      <c r="WVG9" s="82"/>
      <c r="WVH9" s="82"/>
      <c r="WVI9" s="82"/>
      <c r="WVJ9" s="82"/>
      <c r="WVK9" s="82"/>
      <c r="WVL9" s="82"/>
      <c r="WVM9" s="82"/>
      <c r="WVN9" s="82"/>
      <c r="WVO9" s="82"/>
      <c r="WVP9" s="82"/>
      <c r="WVQ9" s="82"/>
      <c r="WVR9" s="82"/>
      <c r="WVS9" s="82"/>
      <c r="WVT9" s="82"/>
      <c r="WVU9" s="82"/>
      <c r="WVV9" s="82"/>
      <c r="WVW9" s="82"/>
      <c r="WVX9" s="82"/>
      <c r="WVY9" s="82"/>
      <c r="WVZ9" s="82"/>
      <c r="WWA9" s="82"/>
      <c r="WWB9" s="82"/>
      <c r="WWC9" s="82"/>
      <c r="WWD9" s="82"/>
      <c r="WWE9" s="82"/>
      <c r="WWF9" s="82"/>
      <c r="WWG9" s="82"/>
      <c r="WWH9" s="82"/>
      <c r="WWI9" s="82"/>
      <c r="WWJ9" s="82"/>
      <c r="WWK9" s="82"/>
      <c r="WWL9" s="82"/>
      <c r="WWM9" s="82"/>
      <c r="WWN9" s="82"/>
      <c r="WWO9" s="82"/>
      <c r="WWP9" s="82"/>
      <c r="WWQ9" s="82"/>
      <c r="WWR9" s="82"/>
      <c r="WWS9" s="82"/>
      <c r="WWT9" s="82"/>
      <c r="WWU9" s="82"/>
      <c r="WWV9" s="82"/>
      <c r="WWW9" s="82"/>
      <c r="WWX9" s="82"/>
      <c r="WWY9" s="82"/>
      <c r="WWZ9" s="82"/>
      <c r="WXA9" s="82"/>
      <c r="WXB9" s="82"/>
      <c r="WXC9" s="82"/>
      <c r="WXD9" s="82"/>
      <c r="WXE9" s="82"/>
      <c r="WXF9" s="82"/>
      <c r="WXG9" s="82"/>
      <c r="WXH9" s="82"/>
      <c r="WXI9" s="82"/>
      <c r="WXJ9" s="82"/>
      <c r="WXK9" s="82"/>
      <c r="WXL9" s="82"/>
      <c r="WXM9" s="82"/>
      <c r="WXN9" s="82"/>
      <c r="WXO9" s="82"/>
      <c r="WXP9" s="82"/>
      <c r="WXQ9" s="82"/>
      <c r="WXR9" s="82"/>
      <c r="WXS9" s="82"/>
      <c r="WXT9" s="82"/>
      <c r="WXU9" s="82"/>
      <c r="WXV9" s="82"/>
      <c r="WXW9" s="82"/>
      <c r="WXX9" s="82"/>
      <c r="WXY9" s="82"/>
      <c r="WXZ9" s="82"/>
      <c r="WYA9" s="82"/>
      <c r="WYB9" s="82"/>
      <c r="WYC9" s="82"/>
      <c r="WYD9" s="82"/>
      <c r="WYE9" s="82"/>
      <c r="WYF9" s="82"/>
      <c r="WYG9" s="82"/>
      <c r="WYH9" s="82"/>
      <c r="WYI9" s="82"/>
      <c r="WYJ9" s="82"/>
      <c r="WYK9" s="82"/>
      <c r="WYL9" s="82"/>
      <c r="WYM9" s="82"/>
      <c r="WYN9" s="82"/>
      <c r="WYO9" s="82"/>
      <c r="WYP9" s="82"/>
      <c r="WYQ9" s="82"/>
      <c r="WYR9" s="82"/>
      <c r="WYS9" s="82"/>
      <c r="WYT9" s="82"/>
      <c r="WYU9" s="82"/>
      <c r="WYV9" s="82"/>
      <c r="WYW9" s="82"/>
      <c r="WYX9" s="82"/>
      <c r="WYY9" s="82"/>
      <c r="WYZ9" s="82"/>
      <c r="WZA9" s="82"/>
      <c r="WZB9" s="82"/>
      <c r="WZC9" s="82"/>
      <c r="WZD9" s="82"/>
      <c r="WZE9" s="82"/>
      <c r="WZF9" s="82"/>
      <c r="WZG9" s="82"/>
      <c r="WZH9" s="82"/>
      <c r="WZI9" s="82"/>
      <c r="WZJ9" s="82"/>
      <c r="WZK9" s="82"/>
      <c r="WZL9" s="82"/>
      <c r="WZM9" s="82"/>
      <c r="WZN9" s="82"/>
      <c r="WZO9" s="82"/>
      <c r="WZP9" s="82"/>
      <c r="WZQ9" s="82"/>
      <c r="WZR9" s="82"/>
      <c r="WZS9" s="82"/>
      <c r="WZT9" s="82"/>
      <c r="WZU9" s="82"/>
      <c r="WZV9" s="82"/>
      <c r="WZW9" s="82"/>
      <c r="WZX9" s="82"/>
      <c r="WZY9" s="82"/>
      <c r="WZZ9" s="82"/>
      <c r="XAA9" s="82"/>
      <c r="XAB9" s="82"/>
      <c r="XAC9" s="82"/>
      <c r="XAD9" s="82"/>
      <c r="XAE9" s="82"/>
      <c r="XAF9" s="82"/>
      <c r="XAG9" s="82"/>
      <c r="XAH9" s="82"/>
      <c r="XAI9" s="82"/>
      <c r="XAJ9" s="82"/>
      <c r="XAK9" s="82"/>
      <c r="XAL9" s="82"/>
      <c r="XAM9" s="82"/>
      <c r="XAN9" s="82"/>
      <c r="XAO9" s="82"/>
      <c r="XAP9" s="82"/>
      <c r="XAQ9" s="82"/>
      <c r="XAR9" s="82"/>
      <c r="XAS9" s="82"/>
      <c r="XAT9" s="82"/>
      <c r="XAU9" s="82"/>
      <c r="XAV9" s="82"/>
      <c r="XAW9" s="82"/>
      <c r="XAX9" s="82"/>
      <c r="XAY9" s="82"/>
      <c r="XAZ9" s="82"/>
      <c r="XBA9" s="82"/>
      <c r="XBB9" s="82"/>
      <c r="XBC9" s="82"/>
      <c r="XBD9" s="82"/>
      <c r="XBE9" s="82"/>
      <c r="XBF9" s="82"/>
      <c r="XBG9" s="82"/>
      <c r="XBH9" s="82"/>
      <c r="XBI9" s="82"/>
      <c r="XBJ9" s="82"/>
      <c r="XBK9" s="82"/>
      <c r="XBL9" s="82"/>
      <c r="XBM9" s="82"/>
      <c r="XBN9" s="82"/>
      <c r="XBO9" s="82"/>
      <c r="XBP9" s="82"/>
      <c r="XBQ9" s="82"/>
      <c r="XBR9" s="82"/>
      <c r="XBS9" s="82"/>
      <c r="XBT9" s="82"/>
      <c r="XBU9" s="82"/>
      <c r="XBV9" s="82"/>
      <c r="XBW9" s="82"/>
      <c r="XBX9" s="82"/>
      <c r="XBY9" s="82"/>
      <c r="XBZ9" s="82"/>
      <c r="XCA9" s="82"/>
      <c r="XCB9" s="82"/>
      <c r="XCC9" s="82"/>
      <c r="XCD9" s="82"/>
      <c r="XCE9" s="82"/>
      <c r="XCF9" s="82"/>
      <c r="XCG9" s="82"/>
      <c r="XCH9" s="82"/>
      <c r="XCI9" s="82"/>
      <c r="XCJ9" s="82"/>
      <c r="XCK9" s="82"/>
      <c r="XCL9" s="82"/>
      <c r="XCM9" s="82"/>
      <c r="XCN9" s="82"/>
      <c r="XCO9" s="82"/>
      <c r="XCP9" s="82"/>
      <c r="XCQ9" s="82"/>
      <c r="XCR9" s="82"/>
      <c r="XCS9" s="82"/>
      <c r="XCT9" s="82"/>
      <c r="XCU9" s="82"/>
      <c r="XCV9" s="82"/>
      <c r="XCW9" s="82"/>
      <c r="XCX9" s="82"/>
      <c r="XCY9" s="82"/>
      <c r="XCZ9" s="82"/>
      <c r="XDA9" s="82"/>
      <c r="XDB9" s="82"/>
      <c r="XDC9" s="82"/>
      <c r="XDD9" s="82"/>
      <c r="XDE9" s="82"/>
      <c r="XDF9" s="82"/>
      <c r="XDG9" s="82"/>
      <c r="XDH9" s="82"/>
      <c r="XDI9" s="82"/>
      <c r="XDJ9" s="82"/>
      <c r="XDK9" s="82"/>
      <c r="XDL9" s="82"/>
      <c r="XDM9" s="82"/>
      <c r="XDN9" s="82"/>
      <c r="XDO9" s="82"/>
      <c r="XDP9" s="82"/>
      <c r="XDQ9" s="82"/>
      <c r="XDR9" s="82"/>
      <c r="XDS9" s="82"/>
      <c r="XDT9" s="82"/>
      <c r="XDU9" s="82"/>
      <c r="XDV9" s="82"/>
      <c r="XDW9" s="82"/>
      <c r="XDX9" s="82"/>
      <c r="XDY9" s="82"/>
      <c r="XDZ9" s="82"/>
      <c r="XEA9" s="82"/>
      <c r="XEB9" s="82"/>
      <c r="XEC9" s="82"/>
      <c r="XED9" s="82"/>
      <c r="XEE9" s="82"/>
      <c r="XEF9" s="82"/>
      <c r="XEG9" s="82"/>
      <c r="XEH9" s="82"/>
      <c r="XEI9" s="82"/>
      <c r="XEJ9" s="82"/>
      <c r="XEK9" s="82"/>
      <c r="XEL9" s="82"/>
      <c r="XEM9" s="82"/>
      <c r="XEN9" s="82"/>
      <c r="XEO9" s="82"/>
      <c r="XEP9" s="82"/>
      <c r="XEQ9" s="82"/>
      <c r="XER9" s="82"/>
      <c r="XES9" s="82"/>
      <c r="XET9" s="82"/>
      <c r="XEU9" s="82"/>
      <c r="XEV9" s="82"/>
      <c r="XEW9" s="82"/>
      <c r="XEX9" s="82"/>
      <c r="XEY9" s="82"/>
    </row>
    <row r="10" spans="1:16379" s="82" customFormat="1" ht="5.0999999999999996" customHeight="1" outlineLevel="2" x14ac:dyDescent="0.25">
      <c r="H10" s="85"/>
      <c r="I10" s="85"/>
      <c r="J10" s="85"/>
      <c r="K10" s="85"/>
      <c r="L10" s="85"/>
      <c r="M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16379" s="82" customFormat="1" outlineLevel="2" x14ac:dyDescent="0.25">
      <c r="D11" s="82" t="s">
        <v>268</v>
      </c>
      <c r="E11" s="85" t="s">
        <v>308</v>
      </c>
      <c r="H11" s="85">
        <v>121.30112700000001</v>
      </c>
      <c r="I11" s="85">
        <v>141.22184099999998</v>
      </c>
      <c r="J11" s="85">
        <v>96.864962999999918</v>
      </c>
      <c r="K11" s="85">
        <v>134.14877799999977</v>
      </c>
      <c r="L11" s="85">
        <v>112.22410099999989</v>
      </c>
      <c r="M11" s="85">
        <v>106.79967523735901</v>
      </c>
      <c r="P11" s="85">
        <v>398.23951099999999</v>
      </c>
      <c r="Q11" s="85">
        <v>435.00770299999994</v>
      </c>
      <c r="R11" s="85">
        <f>H11</f>
        <v>121.30112700000001</v>
      </c>
      <c r="S11" s="85">
        <f>SUM($H11:I11)</f>
        <v>262.52296799999999</v>
      </c>
      <c r="T11" s="85">
        <f>SUM($H11:J11)</f>
        <v>359.38793099999992</v>
      </c>
      <c r="U11" s="85">
        <v>480.81499699999978</v>
      </c>
      <c r="V11" s="85">
        <f>K11</f>
        <v>134.14877799999977</v>
      </c>
      <c r="W11" s="85">
        <f>SUM($K11:L11)</f>
        <v>246.37287899999967</v>
      </c>
      <c r="X11" s="85">
        <f>SUM($K11:M11)</f>
        <v>353.17255423735867</v>
      </c>
    </row>
    <row r="12" spans="1:16379" s="82" customFormat="1" ht="5.0999999999999996" customHeight="1" outlineLevel="1" x14ac:dyDescent="0.25">
      <c r="H12" s="85"/>
      <c r="I12" s="85"/>
      <c r="J12" s="85"/>
      <c r="K12" s="85"/>
      <c r="L12" s="85"/>
      <c r="M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16379" s="82" customFormat="1" outlineLevel="1" x14ac:dyDescent="0.25">
      <c r="B13" s="62"/>
      <c r="C13" s="78" t="s">
        <v>347</v>
      </c>
      <c r="D13" s="79"/>
      <c r="E13" s="95" t="s">
        <v>309</v>
      </c>
      <c r="F13" s="79"/>
      <c r="G13" s="79"/>
      <c r="H13" s="95">
        <f t="shared" ref="H13:L13" si="0">H21/H9*1000</f>
        <v>643.02782611409702</v>
      </c>
      <c r="I13" s="95">
        <f t="shared" si="0"/>
        <v>623.13307472036149</v>
      </c>
      <c r="J13" s="95">
        <f t="shared" si="0"/>
        <v>722.65551786769447</v>
      </c>
      <c r="K13" s="95">
        <f t="shared" si="0"/>
        <v>782.71305609656906</v>
      </c>
      <c r="L13" s="95">
        <f t="shared" si="0"/>
        <v>899.98493282650657</v>
      </c>
      <c r="M13" s="95">
        <f>M21/M9*1000</f>
        <v>889.51581349723585</v>
      </c>
      <c r="N13" s="78"/>
      <c r="O13" s="78"/>
      <c r="P13" s="95">
        <f t="shared" ref="P13:X13" si="1">P21/P9*1000</f>
        <v>962.23501037796325</v>
      </c>
      <c r="Q13" s="95">
        <f t="shared" si="1"/>
        <v>791.48023730513125</v>
      </c>
      <c r="R13" s="95">
        <f t="shared" si="1"/>
        <v>643.02782611409702</v>
      </c>
      <c r="S13" s="95">
        <f t="shared" si="1"/>
        <v>632.32562569534866</v>
      </c>
      <c r="T13" s="95">
        <f t="shared" si="1"/>
        <v>656.6720238582526</v>
      </c>
      <c r="U13" s="95">
        <f t="shared" si="1"/>
        <v>677.18353635296478</v>
      </c>
      <c r="V13" s="95">
        <f t="shared" si="1"/>
        <v>782.71305609656906</v>
      </c>
      <c r="W13" s="95">
        <f t="shared" si="1"/>
        <v>836.1309931358162</v>
      </c>
      <c r="X13" s="95">
        <f t="shared" si="1"/>
        <v>852.27460737989634</v>
      </c>
    </row>
    <row r="14" spans="1:16379" s="82" customFormat="1" ht="5.0999999999999996" customHeight="1" outlineLevel="2" x14ac:dyDescent="0.25">
      <c r="H14" s="85"/>
      <c r="I14" s="85"/>
      <c r="J14" s="85"/>
      <c r="K14" s="85"/>
      <c r="L14" s="85"/>
      <c r="M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16379" s="82" customFormat="1" outlineLevel="2" x14ac:dyDescent="0.25">
      <c r="D15" s="82" t="s">
        <v>268</v>
      </c>
      <c r="E15" s="85" t="s">
        <v>309</v>
      </c>
      <c r="H15" s="85">
        <f t="shared" ref="H15:L15" si="2">H24/H11*1000</f>
        <v>516.76013902583065</v>
      </c>
      <c r="I15" s="85">
        <f t="shared" si="2"/>
        <v>511.25083675561081</v>
      </c>
      <c r="J15" s="85">
        <f t="shared" si="2"/>
        <v>587.94496189307449</v>
      </c>
      <c r="K15" s="85">
        <f t="shared" si="2"/>
        <v>641.85245991235831</v>
      </c>
      <c r="L15" s="85">
        <f t="shared" si="2"/>
        <v>841.86662240593853</v>
      </c>
      <c r="M15" s="85">
        <f>M24/M11*1000</f>
        <v>833.27969181505637</v>
      </c>
      <c r="P15" s="85">
        <f t="shared" ref="P15:X15" si="3">P24/P11*1000</f>
        <v>802.84691511776634</v>
      </c>
      <c r="Q15" s="85">
        <f t="shared" si="3"/>
        <v>624.22939032111333</v>
      </c>
      <c r="R15" s="85">
        <f t="shared" si="3"/>
        <v>516.76013902583065</v>
      </c>
      <c r="S15" s="85">
        <f t="shared" si="3"/>
        <v>513.79646001841547</v>
      </c>
      <c r="T15" s="85">
        <f t="shared" si="3"/>
        <v>533.78152704782065</v>
      </c>
      <c r="U15" s="85">
        <f t="shared" si="3"/>
        <v>551.22521294481169</v>
      </c>
      <c r="V15" s="85">
        <f t="shared" si="3"/>
        <v>641.85245991235831</v>
      </c>
      <c r="W15" s="85">
        <f t="shared" si="3"/>
        <v>732.95992946914328</v>
      </c>
      <c r="X15" s="85">
        <f t="shared" si="3"/>
        <v>763.29670935162483</v>
      </c>
    </row>
    <row r="16" spans="1:16379" ht="5.0999999999999996" customHeight="1" x14ac:dyDescent="0.25">
      <c r="B16" s="82"/>
      <c r="C16" s="82"/>
      <c r="D16" s="82"/>
      <c r="E16" s="82"/>
      <c r="F16" s="82"/>
      <c r="G16" s="82"/>
      <c r="H16" s="85"/>
      <c r="I16" s="85"/>
      <c r="J16" s="85"/>
      <c r="K16" s="85"/>
      <c r="L16" s="85"/>
      <c r="M16" s="85"/>
      <c r="N16" s="82"/>
      <c r="O16" s="82"/>
      <c r="P16" s="85"/>
      <c r="Q16" s="85"/>
      <c r="R16" s="85"/>
      <c r="S16" s="85"/>
      <c r="T16" s="85"/>
      <c r="U16" s="85"/>
      <c r="V16" s="85"/>
      <c r="W16" s="85"/>
      <c r="X16" s="85"/>
    </row>
    <row r="17" spans="1:26" ht="12" customHeight="1" x14ac:dyDescent="0.25">
      <c r="B17" s="82"/>
      <c r="C17" s="82"/>
      <c r="D17" s="109" t="s">
        <v>299</v>
      </c>
      <c r="E17" s="82"/>
      <c r="F17" s="82"/>
      <c r="G17" s="82"/>
      <c r="H17" s="85"/>
      <c r="I17" s="85"/>
      <c r="J17" s="85"/>
      <c r="K17" s="85"/>
      <c r="L17" s="85"/>
      <c r="M17" s="85"/>
      <c r="N17" s="82"/>
      <c r="O17" s="82"/>
      <c r="P17" s="85"/>
      <c r="Q17" s="85"/>
      <c r="R17" s="85"/>
      <c r="S17" s="85"/>
      <c r="T17" s="85"/>
      <c r="U17" s="85"/>
      <c r="V17" s="85"/>
      <c r="W17" s="85"/>
      <c r="X17" s="85"/>
    </row>
    <row r="18" spans="1:26" ht="5.0999999999999996" customHeight="1" x14ac:dyDescent="0.25">
      <c r="B18" s="82"/>
      <c r="C18" s="82"/>
      <c r="D18" s="82"/>
      <c r="E18" s="82"/>
      <c r="F18" s="82"/>
      <c r="G18" s="82"/>
      <c r="H18" s="85"/>
      <c r="I18" s="85"/>
      <c r="J18" s="85"/>
      <c r="K18" s="85"/>
      <c r="L18" s="85"/>
      <c r="M18" s="85"/>
      <c r="N18" s="82"/>
      <c r="O18" s="82"/>
      <c r="P18" s="85"/>
      <c r="Q18" s="85"/>
      <c r="R18" s="85"/>
      <c r="S18" s="85"/>
      <c r="T18" s="85"/>
      <c r="U18" s="85"/>
      <c r="V18" s="85"/>
      <c r="W18" s="85"/>
      <c r="X18" s="85"/>
    </row>
    <row r="19" spans="1:26" ht="12" customHeight="1" x14ac:dyDescent="0.25">
      <c r="B19" s="113" t="s">
        <v>247</v>
      </c>
      <c r="C19" s="72"/>
      <c r="D19" s="72"/>
      <c r="E19" s="72"/>
      <c r="F19" s="72"/>
      <c r="G19" s="72"/>
      <c r="H19" s="73"/>
      <c r="I19" s="73"/>
      <c r="J19" s="73"/>
      <c r="K19" s="73"/>
      <c r="L19" s="73"/>
      <c r="M19" s="73"/>
      <c r="N19" s="72"/>
      <c r="O19" s="72"/>
      <c r="P19" s="73"/>
      <c r="Q19" s="73"/>
      <c r="R19" s="73"/>
      <c r="S19" s="73"/>
      <c r="T19" s="73"/>
      <c r="U19" s="73"/>
      <c r="V19" s="73"/>
      <c r="W19" s="73"/>
      <c r="X19" s="73"/>
    </row>
    <row r="20" spans="1:26" s="82" customFormat="1" ht="5.0999999999999996" customHeight="1" outlineLevel="1" x14ac:dyDescent="0.25">
      <c r="H20" s="85"/>
      <c r="I20" s="85"/>
      <c r="J20" s="85"/>
      <c r="K20" s="85"/>
      <c r="L20" s="85"/>
      <c r="M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26" outlineLevel="1" x14ac:dyDescent="0.25">
      <c r="C21" s="80" t="s">
        <v>222</v>
      </c>
      <c r="D21" s="81"/>
      <c r="E21" s="94" t="s">
        <v>310</v>
      </c>
      <c r="F21" s="81"/>
      <c r="G21" s="81"/>
      <c r="H21" s="94">
        <v>78</v>
      </c>
      <c r="I21" s="94">
        <v>88</v>
      </c>
      <c r="J21" s="94">
        <v>70</v>
      </c>
      <c r="K21" s="94">
        <v>105</v>
      </c>
      <c r="L21" s="94">
        <v>101</v>
      </c>
      <c r="M21" s="94">
        <v>95</v>
      </c>
      <c r="N21" s="81"/>
      <c r="O21" s="81"/>
      <c r="P21" s="94">
        <v>383.2</v>
      </c>
      <c r="Q21" s="94">
        <v>344.3</v>
      </c>
      <c r="R21" s="94">
        <f>H21</f>
        <v>78</v>
      </c>
      <c r="S21" s="94">
        <f>SUM($H21:I21)</f>
        <v>166</v>
      </c>
      <c r="T21" s="94">
        <f>SUM($H21:J21)</f>
        <v>236</v>
      </c>
      <c r="U21" s="94">
        <v>325.60000000000002</v>
      </c>
      <c r="V21" s="94">
        <f>K21</f>
        <v>105</v>
      </c>
      <c r="W21" s="94">
        <f>SUM($K21:L21)</f>
        <v>206</v>
      </c>
      <c r="X21" s="94">
        <f>SUM($K21:M21)</f>
        <v>301</v>
      </c>
    </row>
    <row r="22" spans="1:26" s="82" customFormat="1" ht="5.0999999999999996" customHeight="1" outlineLevel="2" x14ac:dyDescent="0.25">
      <c r="H22" s="85"/>
      <c r="I22" s="85"/>
      <c r="J22" s="85"/>
      <c r="K22" s="85"/>
      <c r="L22" s="85"/>
      <c r="M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6" outlineLevel="2" x14ac:dyDescent="0.25">
      <c r="B23" s="82"/>
      <c r="C23" s="82"/>
      <c r="D23" s="82" t="s">
        <v>223</v>
      </c>
      <c r="E23" s="85" t="s">
        <v>310</v>
      </c>
      <c r="F23" s="82"/>
      <c r="G23" s="82"/>
      <c r="H23" s="85">
        <v>78</v>
      </c>
      <c r="I23" s="85">
        <v>87</v>
      </c>
      <c r="J23" s="85">
        <v>70</v>
      </c>
      <c r="K23" s="85">
        <v>105</v>
      </c>
      <c r="L23" s="85">
        <v>101</v>
      </c>
      <c r="M23" s="85">
        <v>94</v>
      </c>
      <c r="N23" s="82"/>
      <c r="O23" s="82"/>
      <c r="P23" s="85">
        <v>381.7</v>
      </c>
      <c r="Q23" s="85">
        <v>343.1</v>
      </c>
      <c r="R23" s="85">
        <f t="shared" ref="R23:R26" si="4">H23</f>
        <v>78</v>
      </c>
      <c r="S23" s="85">
        <f>SUM($H23:I23)</f>
        <v>165</v>
      </c>
      <c r="T23" s="85">
        <f>SUM($H23:J23)</f>
        <v>235</v>
      </c>
      <c r="U23" s="85">
        <v>324.3</v>
      </c>
      <c r="V23" s="85">
        <f t="shared" ref="V23:V26" si="5">K23</f>
        <v>105</v>
      </c>
      <c r="W23" s="85">
        <f>SUM($K23:L23)</f>
        <v>206</v>
      </c>
      <c r="X23" s="85">
        <f>SUM($K23:M23)</f>
        <v>300</v>
      </c>
    </row>
    <row r="24" spans="1:26" s="64" customFormat="1" ht="12" customHeight="1" outlineLevel="2" x14ac:dyDescent="0.25">
      <c r="A24" s="83"/>
      <c r="B24" s="83"/>
      <c r="C24" s="83"/>
      <c r="D24" s="86" t="s">
        <v>268</v>
      </c>
      <c r="E24" s="85" t="s">
        <v>310</v>
      </c>
      <c r="F24" s="83"/>
      <c r="G24" s="83"/>
      <c r="H24" s="87">
        <v>62.683587252509945</v>
      </c>
      <c r="I24" s="87">
        <v>72.199784379417821</v>
      </c>
      <c r="J24" s="87">
        <v>56.951266979809027</v>
      </c>
      <c r="K24" s="87">
        <v>86.103723153536706</v>
      </c>
      <c r="L24" s="87">
        <v>94.477724861412824</v>
      </c>
      <c r="M24" s="87">
        <v>88.994000467734622</v>
      </c>
      <c r="N24" s="83"/>
      <c r="O24" s="83"/>
      <c r="P24" s="87">
        <v>319.72536288435776</v>
      </c>
      <c r="Q24" s="87">
        <v>271.54459322867791</v>
      </c>
      <c r="R24" s="87">
        <f t="shared" si="4"/>
        <v>62.683587252509945</v>
      </c>
      <c r="S24" s="87">
        <f>SUM($H24:I24)</f>
        <v>134.88337163192776</v>
      </c>
      <c r="T24" s="87">
        <f>SUM($H24:J24)</f>
        <v>191.83463861173678</v>
      </c>
      <c r="U24" s="87">
        <v>265.03734910838386</v>
      </c>
      <c r="V24" s="87">
        <f t="shared" si="5"/>
        <v>86.103723153536706</v>
      </c>
      <c r="W24" s="87">
        <f>SUM($K24:L24)</f>
        <v>180.58144801494953</v>
      </c>
      <c r="X24" s="87">
        <f>SUM($K24:M24)</f>
        <v>269.57544848268412</v>
      </c>
    </row>
    <row r="25" spans="1:26" s="64" customFormat="1" ht="12" customHeight="1" outlineLevel="2" x14ac:dyDescent="0.25">
      <c r="A25" s="83"/>
      <c r="B25" s="83"/>
      <c r="C25" s="83"/>
      <c r="D25" s="86" t="s">
        <v>224</v>
      </c>
      <c r="E25" s="85" t="s">
        <v>310</v>
      </c>
      <c r="F25" s="83"/>
      <c r="G25" s="83"/>
      <c r="H25" s="87">
        <v>15.316412747490055</v>
      </c>
      <c r="I25" s="87">
        <v>14.800215620582179</v>
      </c>
      <c r="J25" s="87">
        <v>13.048733020190973</v>
      </c>
      <c r="K25" s="87">
        <v>18.896276846463294</v>
      </c>
      <c r="L25" s="87">
        <v>6.522275138587176</v>
      </c>
      <c r="M25" s="87">
        <v>5.0059995322653776</v>
      </c>
      <c r="N25" s="83"/>
      <c r="O25" s="83"/>
      <c r="P25" s="87">
        <v>61.974637115642224</v>
      </c>
      <c r="Q25" s="87">
        <v>71.555406771322083</v>
      </c>
      <c r="R25" s="87">
        <f t="shared" si="4"/>
        <v>15.316412747490055</v>
      </c>
      <c r="S25" s="87">
        <f>SUM($H25:I25)</f>
        <v>30.116628368072234</v>
      </c>
      <c r="T25" s="87">
        <f>SUM($H25:J25)</f>
        <v>43.165361388263207</v>
      </c>
      <c r="U25" s="87">
        <v>59.262650891616161</v>
      </c>
      <c r="V25" s="87">
        <f t="shared" si="5"/>
        <v>18.896276846463294</v>
      </c>
      <c r="W25" s="87">
        <f>SUM($K25:L25)</f>
        <v>25.41855198505047</v>
      </c>
      <c r="X25" s="87">
        <f>SUM($K25:M25)</f>
        <v>30.424551517315848</v>
      </c>
    </row>
    <row r="26" spans="1:26" s="64" customFormat="1" ht="12" customHeight="1" outlineLevel="2" x14ac:dyDescent="0.25">
      <c r="A26" s="83"/>
      <c r="B26" s="83"/>
      <c r="C26" s="83"/>
      <c r="D26" s="82" t="s">
        <v>225</v>
      </c>
      <c r="E26" s="91" t="s">
        <v>310</v>
      </c>
      <c r="F26" s="83"/>
      <c r="G26" s="83"/>
      <c r="H26" s="104">
        <v>0</v>
      </c>
      <c r="I26" s="104">
        <v>1</v>
      </c>
      <c r="J26" s="104">
        <v>0</v>
      </c>
      <c r="K26" s="104">
        <v>0</v>
      </c>
      <c r="L26" s="104">
        <v>0</v>
      </c>
      <c r="M26" s="104">
        <v>1</v>
      </c>
      <c r="N26" s="83"/>
      <c r="O26" s="83"/>
      <c r="P26" s="85">
        <v>1.5</v>
      </c>
      <c r="Q26" s="87">
        <v>1.2</v>
      </c>
      <c r="R26" s="87">
        <f t="shared" si="4"/>
        <v>0</v>
      </c>
      <c r="S26" s="87">
        <f>SUM($H26:I26)</f>
        <v>1</v>
      </c>
      <c r="T26" s="87">
        <f>SUM($H26:J26)</f>
        <v>1</v>
      </c>
      <c r="U26" s="87">
        <v>1.3</v>
      </c>
      <c r="V26" s="87">
        <f t="shared" si="5"/>
        <v>0</v>
      </c>
      <c r="W26" s="87">
        <f>SUM($K26:L26)</f>
        <v>0</v>
      </c>
      <c r="X26" s="87">
        <f>SUM($K26:M26)</f>
        <v>1</v>
      </c>
    </row>
    <row r="27" spans="1:26" s="82" customFormat="1" ht="5.0999999999999996" customHeight="1" outlineLevel="1" x14ac:dyDescent="0.25">
      <c r="H27" s="85"/>
      <c r="I27" s="85"/>
      <c r="J27" s="85"/>
      <c r="K27" s="85"/>
      <c r="L27" s="85"/>
      <c r="M27" s="85"/>
      <c r="P27" s="85"/>
      <c r="Q27" s="85"/>
      <c r="R27" s="85"/>
      <c r="S27" s="85"/>
      <c r="T27" s="85"/>
      <c r="U27" s="85"/>
      <c r="V27" s="85"/>
      <c r="W27" s="85"/>
      <c r="X27" s="85"/>
      <c r="Y27" s="62"/>
      <c r="Z27" s="62"/>
    </row>
    <row r="28" spans="1:26" s="82" customFormat="1" outlineLevel="1" x14ac:dyDescent="0.25">
      <c r="B28" s="62"/>
      <c r="C28" s="80" t="s">
        <v>226</v>
      </c>
      <c r="D28" s="81"/>
      <c r="E28" s="94" t="s">
        <v>310</v>
      </c>
      <c r="F28" s="81"/>
      <c r="G28" s="81"/>
      <c r="H28" s="94">
        <v>68</v>
      </c>
      <c r="I28" s="94">
        <v>78</v>
      </c>
      <c r="J28" s="94">
        <v>63</v>
      </c>
      <c r="K28" s="94">
        <v>90</v>
      </c>
      <c r="L28" s="94">
        <v>91</v>
      </c>
      <c r="M28" s="94">
        <v>83</v>
      </c>
      <c r="N28" s="80"/>
      <c r="O28" s="80"/>
      <c r="P28" s="94">
        <v>371.4</v>
      </c>
      <c r="Q28" s="94">
        <v>320.70000000000005</v>
      </c>
      <c r="R28" s="94">
        <f>H28</f>
        <v>68</v>
      </c>
      <c r="S28" s="94">
        <f>SUM($H28:I28)</f>
        <v>146</v>
      </c>
      <c r="T28" s="94">
        <f>SUM($H28:J28)</f>
        <v>209</v>
      </c>
      <c r="U28" s="94">
        <v>291.90000000000003</v>
      </c>
      <c r="V28" s="94">
        <f>K28</f>
        <v>90</v>
      </c>
      <c r="W28" s="94">
        <f>SUM($K28:L28)</f>
        <v>181</v>
      </c>
      <c r="X28" s="94">
        <f>SUM($K28:M28)</f>
        <v>264</v>
      </c>
      <c r="Y28" s="62"/>
      <c r="Z28" s="62"/>
    </row>
    <row r="29" spans="1:26" s="82" customFormat="1" ht="5.0999999999999996" customHeight="1" outlineLevel="2" x14ac:dyDescent="0.25">
      <c r="G29" s="85"/>
    </row>
    <row r="30" spans="1:26" s="82" customFormat="1" outlineLevel="2" x14ac:dyDescent="0.25">
      <c r="D30" s="89" t="s">
        <v>227</v>
      </c>
      <c r="E30" s="85" t="s">
        <v>310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P30" s="85">
        <v>0</v>
      </c>
      <c r="Q30" s="85">
        <v>0</v>
      </c>
      <c r="R30" s="85">
        <f t="shared" ref="R30:R40" si="6">H30</f>
        <v>0</v>
      </c>
      <c r="S30" s="85">
        <v>0</v>
      </c>
      <c r="T30" s="85">
        <v>0</v>
      </c>
      <c r="U30" s="85">
        <v>0</v>
      </c>
      <c r="V30" s="85">
        <f t="shared" ref="V30:V40" si="7">K30</f>
        <v>0</v>
      </c>
      <c r="W30" s="85">
        <f>SUM($K30:L30)</f>
        <v>0</v>
      </c>
      <c r="X30" s="85">
        <f>SUM($K30:M30)</f>
        <v>0</v>
      </c>
    </row>
    <row r="31" spans="1:26" s="82" customFormat="1" outlineLevel="2" x14ac:dyDescent="0.25">
      <c r="D31" s="89" t="s">
        <v>228</v>
      </c>
      <c r="E31" s="85" t="s">
        <v>310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P31" s="85">
        <v>0</v>
      </c>
      <c r="Q31" s="85">
        <v>0</v>
      </c>
      <c r="R31" s="85">
        <f t="shared" si="6"/>
        <v>0</v>
      </c>
      <c r="S31" s="85">
        <v>0</v>
      </c>
      <c r="T31" s="85">
        <v>0</v>
      </c>
      <c r="U31" s="85">
        <v>0</v>
      </c>
      <c r="V31" s="85">
        <f t="shared" si="7"/>
        <v>0</v>
      </c>
      <c r="W31" s="85">
        <f>SUM($K31:L31)</f>
        <v>0</v>
      </c>
      <c r="X31" s="85">
        <f>SUM($K31:M31)</f>
        <v>0</v>
      </c>
    </row>
    <row r="32" spans="1:26" s="82" customFormat="1" outlineLevel="2" x14ac:dyDescent="0.25">
      <c r="D32" s="89" t="s">
        <v>229</v>
      </c>
      <c r="E32" s="85" t="s">
        <v>310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P32" s="85">
        <v>0</v>
      </c>
      <c r="Q32" s="85">
        <v>0</v>
      </c>
      <c r="R32" s="85">
        <f t="shared" si="6"/>
        <v>0</v>
      </c>
      <c r="S32" s="85">
        <v>0</v>
      </c>
      <c r="T32" s="85">
        <v>0</v>
      </c>
      <c r="U32" s="85">
        <v>0</v>
      </c>
      <c r="V32" s="85">
        <f t="shared" si="7"/>
        <v>0</v>
      </c>
      <c r="W32" s="85">
        <f>SUM($K32:L32)</f>
        <v>0</v>
      </c>
      <c r="X32" s="85">
        <f>SUM($K32:M32)</f>
        <v>0</v>
      </c>
    </row>
    <row r="33" spans="2:26" s="82" customFormat="1" outlineLevel="2" x14ac:dyDescent="0.25">
      <c r="D33" s="89" t="s">
        <v>230</v>
      </c>
      <c r="E33" s="85" t="s">
        <v>310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P33" s="85">
        <v>0</v>
      </c>
      <c r="Q33" s="85">
        <v>0</v>
      </c>
      <c r="R33" s="85">
        <f t="shared" si="6"/>
        <v>0</v>
      </c>
      <c r="S33" s="85">
        <v>0</v>
      </c>
      <c r="T33" s="85">
        <v>0</v>
      </c>
      <c r="U33" s="85">
        <v>0</v>
      </c>
      <c r="V33" s="85">
        <f t="shared" si="7"/>
        <v>0</v>
      </c>
      <c r="W33" s="85">
        <f>SUM($K33:L33)</f>
        <v>0</v>
      </c>
      <c r="X33" s="85">
        <f>SUM($K33:M33)</f>
        <v>0</v>
      </c>
    </row>
    <row r="34" spans="2:26" s="82" customFormat="1" outlineLevel="2" x14ac:dyDescent="0.25">
      <c r="D34" s="89" t="s">
        <v>231</v>
      </c>
      <c r="E34" s="85" t="s">
        <v>310</v>
      </c>
      <c r="G34" s="85">
        <v>0</v>
      </c>
      <c r="H34" s="85">
        <v>41.270140633800004</v>
      </c>
      <c r="I34" s="85">
        <v>0</v>
      </c>
      <c r="J34" s="85">
        <v>45.631915651099987</v>
      </c>
      <c r="K34" s="85">
        <v>60.720118934300004</v>
      </c>
      <c r="L34" s="85">
        <v>71.786178178800014</v>
      </c>
      <c r="M34" s="85">
        <v>59.610595309800004</v>
      </c>
      <c r="P34" s="85" t="s">
        <v>184</v>
      </c>
      <c r="Q34" s="85">
        <v>200.28959203741968</v>
      </c>
      <c r="R34" s="85">
        <f t="shared" si="6"/>
        <v>41.270140633800004</v>
      </c>
      <c r="S34" s="85" t="s">
        <v>184</v>
      </c>
      <c r="T34" s="85" t="s">
        <v>184</v>
      </c>
      <c r="U34" s="85">
        <v>190.40990706920002</v>
      </c>
      <c r="V34" s="85">
        <f t="shared" si="7"/>
        <v>60.720118934300004</v>
      </c>
      <c r="W34" s="85">
        <f>SUM($K34:L34)</f>
        <v>132.5062971131</v>
      </c>
      <c r="X34" s="85">
        <f>SUM($K34:M34)</f>
        <v>192.11689242290001</v>
      </c>
    </row>
    <row r="35" spans="2:26" s="82" customFormat="1" outlineLevel="2" x14ac:dyDescent="0.25">
      <c r="D35" s="89" t="s">
        <v>232</v>
      </c>
      <c r="E35" s="85" t="s">
        <v>310</v>
      </c>
      <c r="G35" s="85">
        <v>0</v>
      </c>
      <c r="H35" s="85">
        <v>1.1033325253999999</v>
      </c>
      <c r="I35" s="85">
        <v>0</v>
      </c>
      <c r="J35" s="85">
        <v>0.92758649009999994</v>
      </c>
      <c r="K35" s="85">
        <v>0.90735405690000004</v>
      </c>
      <c r="L35" s="85">
        <v>0.92197202659999999</v>
      </c>
      <c r="M35" s="85">
        <v>0.72209923050000002</v>
      </c>
      <c r="P35" s="85" t="s">
        <v>184</v>
      </c>
      <c r="Q35" s="85">
        <v>3.8253953090470634</v>
      </c>
      <c r="R35" s="85">
        <f t="shared" si="6"/>
        <v>1.1033325253999999</v>
      </c>
      <c r="S35" s="85" t="s">
        <v>184</v>
      </c>
      <c r="T35" s="85" t="s">
        <v>184</v>
      </c>
      <c r="U35" s="85">
        <v>3.8615556012000001</v>
      </c>
      <c r="V35" s="85">
        <f t="shared" si="7"/>
        <v>0.90735405690000004</v>
      </c>
      <c r="W35" s="85">
        <f>SUM($K35:L35)</f>
        <v>1.8293260835</v>
      </c>
      <c r="X35" s="85">
        <f>SUM($K35:M35)</f>
        <v>2.5514253140000003</v>
      </c>
    </row>
    <row r="36" spans="2:26" s="82" customFormat="1" outlineLevel="2" x14ac:dyDescent="0.25">
      <c r="D36" s="89" t="s">
        <v>233</v>
      </c>
      <c r="E36" s="85" t="s">
        <v>310</v>
      </c>
      <c r="G36" s="85">
        <v>0</v>
      </c>
      <c r="H36" s="85">
        <v>3.0468659754999998</v>
      </c>
      <c r="I36" s="85">
        <v>0</v>
      </c>
      <c r="J36" s="85">
        <v>1.8719605350999999</v>
      </c>
      <c r="K36" s="85">
        <v>2.3001960521</v>
      </c>
      <c r="L36" s="85">
        <v>2.3048785551000002</v>
      </c>
      <c r="M36" s="85">
        <v>2.0678628632999998</v>
      </c>
      <c r="P36" s="85" t="s">
        <v>184</v>
      </c>
      <c r="Q36" s="85">
        <v>12.162483891740866</v>
      </c>
      <c r="R36" s="85">
        <f t="shared" si="6"/>
        <v>3.0468659754999998</v>
      </c>
      <c r="S36" s="85" t="s">
        <v>184</v>
      </c>
      <c r="T36" s="85" t="s">
        <v>184</v>
      </c>
      <c r="U36" s="85">
        <v>10.3419688169</v>
      </c>
      <c r="V36" s="85">
        <f t="shared" si="7"/>
        <v>2.3001960521</v>
      </c>
      <c r="W36" s="85">
        <f>SUM($K36:L36)</f>
        <v>4.6050746072000006</v>
      </c>
      <c r="X36" s="85">
        <f>SUM($K36:M36)</f>
        <v>6.6729374705000009</v>
      </c>
    </row>
    <row r="37" spans="2:26" s="82" customFormat="1" outlineLevel="2" x14ac:dyDescent="0.25">
      <c r="D37" s="89" t="s">
        <v>234</v>
      </c>
      <c r="E37" s="85" t="s">
        <v>310</v>
      </c>
      <c r="G37" s="85">
        <v>0</v>
      </c>
      <c r="H37" s="85">
        <v>8.8215307800000003E-2</v>
      </c>
      <c r="I37" s="85">
        <v>0</v>
      </c>
      <c r="J37" s="85">
        <v>0.10504430809999997</v>
      </c>
      <c r="K37" s="85">
        <v>0.12824045140000001</v>
      </c>
      <c r="L37" s="85">
        <v>9.2030324100000005E-2</v>
      </c>
      <c r="M37" s="85">
        <v>2.2889789199999996E-2</v>
      </c>
      <c r="P37" s="85" t="s">
        <v>184</v>
      </c>
      <c r="Q37" s="85">
        <v>1.17279593385224</v>
      </c>
      <c r="R37" s="85">
        <f t="shared" si="6"/>
        <v>8.8215307800000003E-2</v>
      </c>
      <c r="S37" s="85" t="s">
        <v>184</v>
      </c>
      <c r="T37" s="85" t="s">
        <v>184</v>
      </c>
      <c r="U37" s="85">
        <v>0.43916905350000002</v>
      </c>
      <c r="V37" s="85">
        <f t="shared" si="7"/>
        <v>0.12824045140000001</v>
      </c>
      <c r="W37" s="85">
        <f>SUM($K37:L37)</f>
        <v>0.22027077550000002</v>
      </c>
      <c r="X37" s="85">
        <f>SUM($K37:M37)</f>
        <v>0.24316056470000003</v>
      </c>
    </row>
    <row r="38" spans="2:26" s="82" customFormat="1" outlineLevel="2" x14ac:dyDescent="0.25">
      <c r="D38" s="89" t="s">
        <v>235</v>
      </c>
      <c r="E38" s="85" t="s">
        <v>310</v>
      </c>
      <c r="G38" s="85">
        <v>0</v>
      </c>
      <c r="H38" s="85">
        <v>5.5861340028000006</v>
      </c>
      <c r="I38" s="85">
        <v>0</v>
      </c>
      <c r="J38" s="85">
        <v>4.3241221960000003</v>
      </c>
      <c r="K38" s="85">
        <v>5.7990410242000001</v>
      </c>
      <c r="L38" s="85">
        <v>5.9318561319000001</v>
      </c>
      <c r="M38" s="85">
        <v>5.0543331909000004</v>
      </c>
      <c r="P38" s="85" t="s">
        <v>184</v>
      </c>
      <c r="Q38" s="85">
        <v>17.813556896290418</v>
      </c>
      <c r="R38" s="85">
        <f t="shared" si="6"/>
        <v>5.5861340028000006</v>
      </c>
      <c r="S38" s="85" t="s">
        <v>184</v>
      </c>
      <c r="T38" s="85" t="s">
        <v>184</v>
      </c>
      <c r="U38" s="85">
        <v>25.453766766100003</v>
      </c>
      <c r="V38" s="85">
        <f t="shared" si="7"/>
        <v>5.7990410242000001</v>
      </c>
      <c r="W38" s="85">
        <f>SUM($K38:L38)</f>
        <v>11.730897156099999</v>
      </c>
      <c r="X38" s="85">
        <f>SUM($K38:M38)</f>
        <v>16.785230346999999</v>
      </c>
    </row>
    <row r="39" spans="2:26" s="82" customFormat="1" outlineLevel="2" x14ac:dyDescent="0.25">
      <c r="D39" s="89" t="s">
        <v>236</v>
      </c>
      <c r="E39" s="85" t="s">
        <v>310</v>
      </c>
      <c r="G39" s="85">
        <v>0</v>
      </c>
      <c r="H39" s="85">
        <v>16.4100061973</v>
      </c>
      <c r="I39" s="85">
        <v>0</v>
      </c>
      <c r="J39" s="85">
        <v>8.8020702281999981</v>
      </c>
      <c r="K39" s="85">
        <v>19.636814925899998</v>
      </c>
      <c r="L39" s="85">
        <v>9</v>
      </c>
      <c r="M39" s="85">
        <v>14</v>
      </c>
      <c r="P39" s="85" t="s">
        <v>184</v>
      </c>
      <c r="Q39" s="85">
        <v>78.098714523634129</v>
      </c>
      <c r="R39" s="85">
        <f t="shared" si="6"/>
        <v>16.4100061973</v>
      </c>
      <c r="S39" s="85" t="s">
        <v>184</v>
      </c>
      <c r="T39" s="85" t="s">
        <v>184</v>
      </c>
      <c r="U39" s="85">
        <v>57.715000107699979</v>
      </c>
      <c r="V39" s="85">
        <f t="shared" si="7"/>
        <v>19.636814925899998</v>
      </c>
      <c r="W39" s="85">
        <f>SUM($K39:L39)</f>
        <v>28.636814925899998</v>
      </c>
      <c r="X39" s="85">
        <f>SUM($K39:M39)</f>
        <v>42.636814925899998</v>
      </c>
    </row>
    <row r="40" spans="2:26" s="82" customFormat="1" outlineLevel="2" x14ac:dyDescent="0.25">
      <c r="D40" s="89" t="s">
        <v>237</v>
      </c>
      <c r="E40" s="85" t="s">
        <v>310</v>
      </c>
      <c r="G40" s="85">
        <v>0</v>
      </c>
      <c r="H40" s="85">
        <v>0.87362254559999997</v>
      </c>
      <c r="I40" s="85">
        <v>0</v>
      </c>
      <c r="J40" s="85">
        <v>0.88503814240000001</v>
      </c>
      <c r="K40" s="85">
        <v>0.94752215340000001</v>
      </c>
      <c r="L40" s="85">
        <v>0.97339256470000013</v>
      </c>
      <c r="M40" s="85">
        <v>1.0372697289999999</v>
      </c>
      <c r="P40" s="85" t="s">
        <v>184</v>
      </c>
      <c r="Q40" s="85">
        <v>7.337461408015618</v>
      </c>
      <c r="R40" s="85">
        <f t="shared" si="6"/>
        <v>0.87362254559999997</v>
      </c>
      <c r="S40" s="85" t="s">
        <v>184</v>
      </c>
      <c r="T40" s="85" t="s">
        <v>184</v>
      </c>
      <c r="U40" s="85">
        <v>3.6786325853999999</v>
      </c>
      <c r="V40" s="85">
        <f t="shared" si="7"/>
        <v>0.94752215340000001</v>
      </c>
      <c r="W40" s="85">
        <f>SUM($K40:L40)</f>
        <v>1.9209147181000001</v>
      </c>
      <c r="X40" s="85">
        <f>SUM($K40:M40)</f>
        <v>2.9581844470999998</v>
      </c>
    </row>
    <row r="41" spans="2:26" s="82" customFormat="1" ht="5.0999999999999996" customHeight="1" outlineLevel="1" x14ac:dyDescent="0.25">
      <c r="H41" s="85"/>
      <c r="I41" s="85"/>
      <c r="J41" s="85"/>
      <c r="K41" s="85"/>
      <c r="L41" s="85"/>
      <c r="M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2:26" s="82" customFormat="1" outlineLevel="1" x14ac:dyDescent="0.25">
      <c r="B42" s="62"/>
      <c r="C42" s="80" t="s">
        <v>238</v>
      </c>
      <c r="D42" s="81"/>
      <c r="E42" s="94" t="s">
        <v>310</v>
      </c>
      <c r="F42" s="81"/>
      <c r="G42" s="81"/>
      <c r="H42" s="94">
        <v>10</v>
      </c>
      <c r="I42" s="94">
        <v>10</v>
      </c>
      <c r="J42" s="94">
        <v>7</v>
      </c>
      <c r="K42" s="94">
        <v>15</v>
      </c>
      <c r="L42" s="94">
        <v>10</v>
      </c>
      <c r="M42" s="94">
        <v>12</v>
      </c>
      <c r="N42" s="81"/>
      <c r="O42" s="81"/>
      <c r="P42" s="94">
        <v>11.8</v>
      </c>
      <c r="Q42" s="94">
        <v>23.6</v>
      </c>
      <c r="R42" s="94">
        <f>H42</f>
        <v>10</v>
      </c>
      <c r="S42" s="94">
        <f>SUM($H42:I42)</f>
        <v>20</v>
      </c>
      <c r="T42" s="94">
        <f>SUM($H42:J42)</f>
        <v>27</v>
      </c>
      <c r="U42" s="94">
        <v>33.700000000000003</v>
      </c>
      <c r="V42" s="94">
        <f>K42</f>
        <v>15</v>
      </c>
      <c r="W42" s="94">
        <f>SUM($K42:L42)</f>
        <v>25</v>
      </c>
      <c r="X42" s="94">
        <f>SUM($K42:M42)</f>
        <v>37</v>
      </c>
      <c r="Y42" s="62"/>
      <c r="Z42" s="62"/>
    </row>
    <row r="43" spans="2:26" s="82" customFormat="1" ht="5.0999999999999996" customHeight="1" outlineLevel="1" x14ac:dyDescent="0.25">
      <c r="H43" s="85"/>
      <c r="I43" s="85"/>
      <c r="J43" s="85"/>
      <c r="K43" s="85"/>
      <c r="L43" s="85"/>
      <c r="M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2:26" s="82" customFormat="1" outlineLevel="1" x14ac:dyDescent="0.25">
      <c r="B44" s="62"/>
      <c r="C44" s="80" t="s">
        <v>239</v>
      </c>
      <c r="D44" s="81"/>
      <c r="E44" s="94" t="s">
        <v>310</v>
      </c>
      <c r="F44" s="81"/>
      <c r="G44" s="81"/>
      <c r="H44" s="94">
        <v>-1</v>
      </c>
      <c r="I44" s="94">
        <v>0</v>
      </c>
      <c r="J44" s="94">
        <v>-4</v>
      </c>
      <c r="K44" s="94">
        <v>3</v>
      </c>
      <c r="L44" s="94">
        <v>-2</v>
      </c>
      <c r="M44" s="94">
        <v>1</v>
      </c>
      <c r="N44" s="80"/>
      <c r="O44" s="80"/>
      <c r="P44" s="94">
        <v>-24.2</v>
      </c>
      <c r="Q44" s="94">
        <v>-11.100000000000001</v>
      </c>
      <c r="R44" s="94">
        <f>H44</f>
        <v>-1</v>
      </c>
      <c r="S44" s="94">
        <f>SUM($H44:I44)</f>
        <v>-1</v>
      </c>
      <c r="T44" s="94">
        <f>SUM($H44:J44)</f>
        <v>-5</v>
      </c>
      <c r="U44" s="94">
        <v>-7.2</v>
      </c>
      <c r="V44" s="94">
        <f>K44</f>
        <v>3</v>
      </c>
      <c r="W44" s="94">
        <f>SUM($K44:L44)</f>
        <v>1</v>
      </c>
      <c r="X44" s="94">
        <f>SUM($K44:M44)</f>
        <v>2</v>
      </c>
      <c r="Y44" s="62"/>
      <c r="Z44" s="62"/>
    </row>
    <row r="45" spans="2:26" s="82" customFormat="1" ht="5.0999999999999996" customHeight="1" outlineLevel="1" x14ac:dyDescent="0.25">
      <c r="H45" s="85"/>
      <c r="I45" s="85"/>
      <c r="J45" s="85"/>
      <c r="K45" s="85"/>
      <c r="L45" s="85"/>
      <c r="M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6" s="82" customFormat="1" outlineLevel="1" x14ac:dyDescent="0.25">
      <c r="B46" s="62"/>
      <c r="C46" s="80" t="s">
        <v>27</v>
      </c>
      <c r="D46" s="81"/>
      <c r="E46" s="94" t="s">
        <v>310</v>
      </c>
      <c r="F46" s="81"/>
      <c r="G46" s="81"/>
      <c r="H46" s="94">
        <v>1</v>
      </c>
      <c r="I46" s="94">
        <v>2</v>
      </c>
      <c r="J46" s="94">
        <v>-2</v>
      </c>
      <c r="K46" s="94">
        <v>5</v>
      </c>
      <c r="L46" s="94">
        <v>0</v>
      </c>
      <c r="M46" s="94">
        <v>3</v>
      </c>
      <c r="N46" s="80"/>
      <c r="O46" s="80"/>
      <c r="P46" s="94">
        <v>-10.6</v>
      </c>
      <c r="Q46" s="94">
        <v>-0.69999999999999929</v>
      </c>
      <c r="R46" s="94">
        <f>H46</f>
        <v>1</v>
      </c>
      <c r="S46" s="94">
        <f>SUM($H46:I46)</f>
        <v>3</v>
      </c>
      <c r="T46" s="94">
        <f>SUM($H46:J46)</f>
        <v>1</v>
      </c>
      <c r="U46" s="94">
        <v>0.29999999999999982</v>
      </c>
      <c r="V46" s="94">
        <f>K46</f>
        <v>5</v>
      </c>
      <c r="W46" s="94">
        <f>SUM($K46:L46)</f>
        <v>5</v>
      </c>
      <c r="X46" s="94">
        <f>SUM($K46:M46)</f>
        <v>8</v>
      </c>
      <c r="Y46" s="62"/>
      <c r="Z46" s="62"/>
    </row>
    <row r="47" spans="2:26" s="82" customFormat="1" ht="5.0999999999999996" customHeight="1" outlineLevel="1" x14ac:dyDescent="0.25">
      <c r="H47" s="85"/>
      <c r="I47" s="85"/>
      <c r="J47" s="85"/>
      <c r="K47" s="85"/>
      <c r="L47" s="85"/>
      <c r="M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2:26" s="82" customFormat="1" outlineLevel="1" x14ac:dyDescent="0.25">
      <c r="B48" s="62"/>
      <c r="C48" s="80" t="s">
        <v>240</v>
      </c>
      <c r="D48" s="81"/>
      <c r="E48" s="94" t="s">
        <v>310</v>
      </c>
      <c r="F48" s="81"/>
      <c r="G48" s="81"/>
      <c r="H48" s="94">
        <v>-4</v>
      </c>
      <c r="I48" s="94">
        <v>-1</v>
      </c>
      <c r="J48" s="94">
        <v>-6</v>
      </c>
      <c r="K48" s="94">
        <v>1</v>
      </c>
      <c r="L48" s="94">
        <v>-3</v>
      </c>
      <c r="M48" s="94">
        <v>-1</v>
      </c>
      <c r="N48" s="80"/>
      <c r="O48" s="80"/>
      <c r="P48" s="94">
        <v>-70</v>
      </c>
      <c r="Q48" s="94">
        <v>-14.4</v>
      </c>
      <c r="R48" s="94">
        <f>H48</f>
        <v>-4</v>
      </c>
      <c r="S48" s="94">
        <f>SUM($H48:I48)</f>
        <v>-5</v>
      </c>
      <c r="T48" s="94">
        <f>SUM($H48:J48)</f>
        <v>-11</v>
      </c>
      <c r="U48" s="94">
        <v>-10.3</v>
      </c>
      <c r="V48" s="94">
        <f>K48</f>
        <v>1</v>
      </c>
      <c r="W48" s="94">
        <f>SUM($K48:L48)</f>
        <v>-2</v>
      </c>
      <c r="X48" s="94">
        <f>SUM($K48:M48)</f>
        <v>-3</v>
      </c>
      <c r="Y48" s="62"/>
      <c r="Z48" s="62"/>
    </row>
    <row r="49" spans="2:26" s="82" customFormat="1" ht="5.0999999999999996" customHeight="1" outlineLevel="1" x14ac:dyDescent="0.25">
      <c r="H49" s="85"/>
      <c r="I49" s="85"/>
      <c r="J49" s="85"/>
      <c r="K49" s="85"/>
      <c r="L49" s="85"/>
      <c r="M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2:26" s="82" customFormat="1" outlineLevel="1" x14ac:dyDescent="0.25">
      <c r="C50" s="90" t="s">
        <v>241</v>
      </c>
      <c r="D50" s="90"/>
      <c r="E50" s="90"/>
      <c r="F50" s="90"/>
      <c r="G50" s="90"/>
      <c r="H50" s="91">
        <v>-2</v>
      </c>
      <c r="I50" s="91">
        <v>-2</v>
      </c>
      <c r="J50" s="91">
        <v>-2</v>
      </c>
      <c r="K50" s="91">
        <v>-2</v>
      </c>
      <c r="L50" s="91">
        <v>-2</v>
      </c>
      <c r="M50" s="91">
        <v>-2</v>
      </c>
      <c r="N50" s="90"/>
      <c r="O50" s="90"/>
      <c r="P50" s="91">
        <v>-13.6</v>
      </c>
      <c r="Q50" s="91">
        <v>-10.4</v>
      </c>
      <c r="R50" s="91">
        <f>H50</f>
        <v>-2</v>
      </c>
      <c r="S50" s="91">
        <f>SUM($H50:I50)</f>
        <v>-4</v>
      </c>
      <c r="T50" s="91">
        <f>SUM($H50:J50)</f>
        <v>-6</v>
      </c>
      <c r="U50" s="91">
        <v>-7.5</v>
      </c>
      <c r="V50" s="85">
        <f t="shared" ref="V50" si="8">K50</f>
        <v>-2</v>
      </c>
      <c r="W50" s="85">
        <f>SUM($K50:L50)</f>
        <v>-4</v>
      </c>
      <c r="X50" s="85">
        <f>SUM($K50:M50)</f>
        <v>-6</v>
      </c>
    </row>
    <row r="51" spans="2:26" s="82" customFormat="1" ht="5.0999999999999996" customHeight="1" x14ac:dyDescent="0.25">
      <c r="H51" s="85"/>
      <c r="I51" s="85"/>
      <c r="J51" s="85"/>
      <c r="K51" s="85"/>
      <c r="L51" s="85"/>
      <c r="M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2:26" s="82" customFormat="1" ht="12" customHeight="1" x14ac:dyDescent="0.25">
      <c r="B52" s="112" t="s">
        <v>248</v>
      </c>
      <c r="C52" s="75"/>
      <c r="D52" s="75"/>
      <c r="E52" s="75"/>
      <c r="F52" s="75"/>
      <c r="G52" s="75"/>
      <c r="H52" s="76"/>
      <c r="I52" s="76"/>
      <c r="J52" s="76"/>
      <c r="K52" s="76"/>
      <c r="L52" s="76"/>
      <c r="M52" s="76"/>
      <c r="N52" s="75"/>
      <c r="O52" s="75"/>
      <c r="P52" s="76"/>
      <c r="Q52" s="76"/>
      <c r="R52" s="76"/>
      <c r="S52" s="76"/>
      <c r="T52" s="76"/>
      <c r="U52" s="76"/>
      <c r="V52" s="76"/>
      <c r="W52" s="76"/>
      <c r="X52" s="76"/>
      <c r="Y52" s="62"/>
      <c r="Z52" s="62"/>
    </row>
    <row r="53" spans="2:26" s="82" customFormat="1" ht="5.0999999999999996" customHeight="1" outlineLevel="1" x14ac:dyDescent="0.25">
      <c r="H53" s="85"/>
      <c r="I53" s="85"/>
      <c r="J53" s="85"/>
      <c r="K53" s="85"/>
      <c r="L53" s="85"/>
      <c r="M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2:26" s="82" customFormat="1" outlineLevel="1" x14ac:dyDescent="0.25">
      <c r="C54" s="92" t="s">
        <v>243</v>
      </c>
      <c r="D54" s="92"/>
      <c r="E54" s="93" t="s">
        <v>309</v>
      </c>
      <c r="F54" s="92"/>
      <c r="G54" s="92"/>
      <c r="H54" s="93">
        <f t="shared" ref="H54:L54" si="9">H21/H9*1000</f>
        <v>643.02782611409702</v>
      </c>
      <c r="I54" s="93">
        <f t="shared" si="9"/>
        <v>623.13307472036149</v>
      </c>
      <c r="J54" s="93">
        <f t="shared" si="9"/>
        <v>722.65551786769447</v>
      </c>
      <c r="K54" s="93">
        <f t="shared" si="9"/>
        <v>782.71305609656906</v>
      </c>
      <c r="L54" s="93">
        <f t="shared" si="9"/>
        <v>899.98493282650657</v>
      </c>
      <c r="M54" s="93">
        <f>M21/M9*1000</f>
        <v>889.51581349723585</v>
      </c>
      <c r="N54" s="92"/>
      <c r="O54" s="92"/>
      <c r="P54" s="93">
        <f t="shared" ref="P54:X54" si="10">P21/P9*1000</f>
        <v>962.23501037796325</v>
      </c>
      <c r="Q54" s="93">
        <f t="shared" si="10"/>
        <v>791.48023730513125</v>
      </c>
      <c r="R54" s="93">
        <f t="shared" si="10"/>
        <v>643.02782611409702</v>
      </c>
      <c r="S54" s="93">
        <f t="shared" si="10"/>
        <v>632.32562569534866</v>
      </c>
      <c r="T54" s="93">
        <f t="shared" si="10"/>
        <v>656.6720238582526</v>
      </c>
      <c r="U54" s="93">
        <f t="shared" si="10"/>
        <v>677.18353635296478</v>
      </c>
      <c r="V54" s="93">
        <f t="shared" si="10"/>
        <v>782.71305609656906</v>
      </c>
      <c r="W54" s="93">
        <f t="shared" si="10"/>
        <v>836.1309931358162</v>
      </c>
      <c r="X54" s="93">
        <f t="shared" si="10"/>
        <v>852.27460737989634</v>
      </c>
    </row>
    <row r="55" spans="2:26" s="82" customFormat="1" ht="5.0999999999999996" customHeight="1" outlineLevel="1" x14ac:dyDescent="0.25">
      <c r="E55" s="85"/>
      <c r="H55" s="85"/>
      <c r="I55" s="85"/>
      <c r="J55" s="85"/>
      <c r="K55" s="85"/>
      <c r="L55" s="85"/>
      <c r="M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2:26" s="82" customFormat="1" outlineLevel="1" x14ac:dyDescent="0.25">
      <c r="C56" s="92" t="s">
        <v>244</v>
      </c>
      <c r="D56" s="92"/>
      <c r="E56" s="93" t="s">
        <v>309</v>
      </c>
      <c r="F56" s="92"/>
      <c r="G56" s="92"/>
      <c r="H56" s="93">
        <f t="shared" ref="H56:L56" si="11">H46/H9*1000</f>
        <v>8.2439464886422691</v>
      </c>
      <c r="I56" s="93">
        <f t="shared" si="11"/>
        <v>14.16211533455367</v>
      </c>
      <c r="J56" s="93">
        <f t="shared" si="11"/>
        <v>-20.647300510505556</v>
      </c>
      <c r="K56" s="93">
        <f t="shared" si="11"/>
        <v>37.272050290312812</v>
      </c>
      <c r="L56" s="93">
        <f t="shared" si="11"/>
        <v>0</v>
      </c>
      <c r="M56" s="93">
        <f>M46/M9*1000</f>
        <v>28.089973057807452</v>
      </c>
      <c r="N56" s="92"/>
      <c r="O56" s="92"/>
      <c r="P56" s="93">
        <f t="shared" ref="P56:X56" si="12">P46/P9*1000</f>
        <v>-26.617147990622154</v>
      </c>
      <c r="Q56" s="93">
        <f t="shared" si="12"/>
        <v>-1.6091669070972736</v>
      </c>
      <c r="R56" s="93">
        <f t="shared" si="12"/>
        <v>8.2439464886422691</v>
      </c>
      <c r="S56" s="93">
        <f t="shared" si="12"/>
        <v>11.427571548711121</v>
      </c>
      <c r="T56" s="93">
        <f t="shared" si="12"/>
        <v>2.7825085756705619</v>
      </c>
      <c r="U56" s="93">
        <f t="shared" si="12"/>
        <v>0.62394060474781732</v>
      </c>
      <c r="V56" s="93">
        <f t="shared" si="12"/>
        <v>37.272050290312812</v>
      </c>
      <c r="W56" s="93">
        <f t="shared" si="12"/>
        <v>20.294441580966414</v>
      </c>
      <c r="X56" s="93">
        <f t="shared" si="12"/>
        <v>22.651816807439104</v>
      </c>
    </row>
    <row r="57" spans="2:26" s="82" customFormat="1" ht="5.0999999999999996" customHeight="1" outlineLevel="1" x14ac:dyDescent="0.25">
      <c r="E57" s="85"/>
      <c r="H57" s="85"/>
      <c r="I57" s="85"/>
      <c r="J57" s="85"/>
      <c r="K57" s="85"/>
      <c r="L57" s="85"/>
      <c r="M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2:26" s="82" customFormat="1" outlineLevel="1" x14ac:dyDescent="0.25">
      <c r="C58" s="92" t="s">
        <v>242</v>
      </c>
      <c r="D58" s="92"/>
      <c r="E58" s="93" t="s">
        <v>310</v>
      </c>
      <c r="F58" s="92"/>
      <c r="G58" s="92"/>
      <c r="H58" s="93" t="s">
        <v>184</v>
      </c>
      <c r="I58" s="93" t="s">
        <v>184</v>
      </c>
      <c r="J58" s="93" t="s">
        <v>184</v>
      </c>
      <c r="K58" s="93" t="s">
        <v>184</v>
      </c>
      <c r="L58" s="93" t="s">
        <v>184</v>
      </c>
      <c r="M58" s="93" t="s">
        <v>184</v>
      </c>
      <c r="N58" s="92"/>
      <c r="O58" s="92"/>
      <c r="P58" s="93">
        <v>1.8</v>
      </c>
      <c r="Q58" s="93">
        <v>3.3</v>
      </c>
      <c r="R58" s="93" t="s">
        <v>184</v>
      </c>
      <c r="S58" s="93" t="s">
        <v>184</v>
      </c>
      <c r="T58" s="93" t="s">
        <v>184</v>
      </c>
      <c r="U58" s="93">
        <v>26.5</v>
      </c>
      <c r="V58" s="93" t="s">
        <v>184</v>
      </c>
      <c r="W58" s="93" t="s">
        <v>184</v>
      </c>
      <c r="X58" s="93" t="s">
        <v>184</v>
      </c>
    </row>
    <row r="59" spans="2:26" s="82" customFormat="1" ht="5.0999999999999996" customHeight="1" outlineLevel="1" x14ac:dyDescent="0.25">
      <c r="H59" s="85"/>
      <c r="I59" s="85"/>
      <c r="J59" s="85"/>
      <c r="K59" s="85"/>
      <c r="L59" s="85"/>
      <c r="M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2:26" s="82" customFormat="1" outlineLevel="1" x14ac:dyDescent="0.25">
      <c r="C60" s="92" t="s">
        <v>295</v>
      </c>
      <c r="D60" s="92"/>
      <c r="E60" s="93" t="s">
        <v>374</v>
      </c>
      <c r="F60" s="92"/>
      <c r="G60" s="92"/>
      <c r="H60" s="107">
        <f t="shared" ref="H60:L60" si="13">H46/H21</f>
        <v>1.282051282051282E-2</v>
      </c>
      <c r="I60" s="107">
        <f t="shared" si="13"/>
        <v>2.2727272727272728E-2</v>
      </c>
      <c r="J60" s="107">
        <f t="shared" si="13"/>
        <v>-2.8571428571428571E-2</v>
      </c>
      <c r="K60" s="107">
        <f t="shared" si="13"/>
        <v>4.7619047619047616E-2</v>
      </c>
      <c r="L60" s="107">
        <f t="shared" si="13"/>
        <v>0</v>
      </c>
      <c r="M60" s="107">
        <f>M46/M21</f>
        <v>3.1578947368421054E-2</v>
      </c>
      <c r="N60" s="92"/>
      <c r="O60" s="92"/>
      <c r="P60" s="107">
        <f t="shared" ref="P60:X60" si="14">P46/P21</f>
        <v>-2.7661795407098122E-2</v>
      </c>
      <c r="Q60" s="107">
        <f t="shared" si="14"/>
        <v>-2.0331106593087403E-3</v>
      </c>
      <c r="R60" s="107">
        <f t="shared" si="14"/>
        <v>1.282051282051282E-2</v>
      </c>
      <c r="S60" s="107">
        <f t="shared" si="14"/>
        <v>1.8072289156626505E-2</v>
      </c>
      <c r="T60" s="107">
        <f t="shared" si="14"/>
        <v>4.2372881355932203E-3</v>
      </c>
      <c r="U60" s="107">
        <f t="shared" si="14"/>
        <v>9.2137592137592076E-4</v>
      </c>
      <c r="V60" s="107">
        <f t="shared" si="14"/>
        <v>4.7619047619047616E-2</v>
      </c>
      <c r="W60" s="107">
        <f t="shared" si="14"/>
        <v>2.4271844660194174E-2</v>
      </c>
      <c r="X60" s="107">
        <f t="shared" si="14"/>
        <v>2.6578073089700997E-2</v>
      </c>
    </row>
    <row r="61" spans="2:26" s="82" customFormat="1" x14ac:dyDescent="0.25">
      <c r="C61" s="84"/>
      <c r="H61" s="85"/>
      <c r="I61" s="85"/>
      <c r="J61" s="85"/>
      <c r="K61" s="85"/>
      <c r="L61" s="85"/>
      <c r="M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2:26" s="82" customFormat="1" x14ac:dyDescent="0.25"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>
        <v>0</v>
      </c>
      <c r="U62" s="97">
        <v>0</v>
      </c>
      <c r="V62" s="97"/>
      <c r="W62" s="97"/>
      <c r="X62" s="97"/>
    </row>
    <row r="63" spans="2:26" s="82" customFormat="1" x14ac:dyDescent="0.25">
      <c r="D63" s="96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>
        <v>0</v>
      </c>
      <c r="U63" s="97">
        <v>0</v>
      </c>
      <c r="V63" s="97"/>
      <c r="W63" s="97"/>
      <c r="X63" s="97"/>
    </row>
    <row r="64" spans="2:26" s="82" customFormat="1" x14ac:dyDescent="0.2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63" t="b">
        <v>1</v>
      </c>
      <c r="U64" s="85" t="b">
        <v>1</v>
      </c>
      <c r="V64" s="85"/>
      <c r="W64" s="85"/>
      <c r="X64" s="85"/>
    </row>
    <row r="65" spans="2:26" s="82" customForma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63"/>
      <c r="U65" s="85"/>
      <c r="V65" s="85"/>
      <c r="W65" s="85"/>
      <c r="X65" s="85"/>
    </row>
    <row r="66" spans="2:26" s="82" customFormat="1" hidden="1" x14ac:dyDescent="0.25">
      <c r="B66" s="62"/>
      <c r="C66" s="62"/>
      <c r="D66" s="62"/>
      <c r="E66" s="62"/>
      <c r="F66" s="62"/>
      <c r="G66" s="62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2"/>
      <c r="Z66" s="62"/>
    </row>
    <row r="67" spans="2:26" s="82" customFormat="1" hidden="1" x14ac:dyDescent="0.25">
      <c r="B67" s="62"/>
      <c r="C67" s="62"/>
      <c r="D67" s="62"/>
      <c r="E67" s="62"/>
      <c r="F67" s="62"/>
      <c r="G67" s="62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2"/>
      <c r="Z67" s="62"/>
    </row>
    <row r="68" spans="2:26" s="82" customFormat="1" hidden="1" x14ac:dyDescent="0.25">
      <c r="B68" s="62"/>
      <c r="C68" s="62"/>
      <c r="D68" s="62"/>
      <c r="E68" s="62"/>
      <c r="F68" s="62"/>
      <c r="G68" s="62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2"/>
      <c r="Z68" s="62"/>
    </row>
    <row r="69" spans="2:26" s="82" customFormat="1" hidden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63"/>
      <c r="U69" s="85"/>
      <c r="V69" s="85"/>
      <c r="W69" s="85"/>
      <c r="X69" s="85"/>
    </row>
    <row r="70" spans="2:26" s="82" customFormat="1" hidden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63"/>
      <c r="U70" s="85"/>
      <c r="V70" s="85"/>
      <c r="W70" s="85"/>
      <c r="X70" s="85"/>
    </row>
    <row r="71" spans="2:26" s="82" customFormat="1" hidden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63"/>
      <c r="U71" s="85"/>
      <c r="V71" s="85"/>
      <c r="W71" s="85"/>
      <c r="X71" s="85"/>
    </row>
    <row r="72" spans="2:26" ht="12" hidden="1" customHeight="1" x14ac:dyDescent="0.25"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U72" s="116"/>
      <c r="V72" s="116"/>
      <c r="W72" s="116"/>
      <c r="X72" s="116"/>
    </row>
    <row r="73" spans="2:26" s="82" customFormat="1" ht="12" hidden="1" customHeight="1" x14ac:dyDescent="0.25">
      <c r="B73" s="62"/>
      <c r="C73" s="62"/>
      <c r="D73" s="62"/>
      <c r="E73" s="62"/>
      <c r="F73" s="62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2"/>
      <c r="Z73" s="62"/>
    </row>
    <row r="74" spans="2:26" s="82" customFormat="1" ht="12" hidden="1" customHeight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2"/>
      <c r="Z74" s="62"/>
    </row>
    <row r="75" spans="2:26" s="82" customFormat="1" ht="12" hidden="1" customHeight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2"/>
      <c r="Z75" s="62"/>
    </row>
    <row r="76" spans="2:26" s="82" customFormat="1" ht="12" hidden="1" customHeight="1" x14ac:dyDescent="0.2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2"/>
      <c r="Z76" s="62"/>
    </row>
    <row r="77" spans="2:26" s="82" customFormat="1" ht="12" hidden="1" customHeight="1" x14ac:dyDescent="0.25">
      <c r="B77" s="62"/>
      <c r="C77" s="62"/>
      <c r="D77" s="62"/>
      <c r="E77" s="62"/>
      <c r="F77" s="6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2"/>
      <c r="Z77" s="62"/>
    </row>
    <row r="78" spans="2:26" s="82" customFormat="1" ht="12" hidden="1" customHeight="1" x14ac:dyDescent="0.25">
      <c r="B78" s="62"/>
      <c r="C78" s="62"/>
      <c r="D78" s="62"/>
      <c r="E78" s="62"/>
      <c r="F78" s="6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2"/>
      <c r="Z78" s="62"/>
    </row>
    <row r="79" spans="2:26" s="82" customFormat="1" ht="12" hidden="1" customHeight="1" x14ac:dyDescent="0.25">
      <c r="B79" s="62"/>
      <c r="C79" s="62"/>
      <c r="D79" s="62"/>
      <c r="E79" s="62"/>
      <c r="F79" s="6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2"/>
      <c r="Z79" s="62"/>
    </row>
    <row r="80" spans="2:26" s="82" customFormat="1" ht="12" hidden="1" customHeight="1" x14ac:dyDescent="0.25">
      <c r="B80" s="62"/>
      <c r="C80" s="62"/>
      <c r="D80" s="62"/>
      <c r="E80" s="62"/>
      <c r="F80" s="6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2"/>
      <c r="Z80" s="62"/>
    </row>
    <row r="81" spans="2:26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2"/>
      <c r="Z81" s="62"/>
    </row>
    <row r="82" spans="2:26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2"/>
      <c r="Z82" s="62"/>
    </row>
    <row r="83" spans="2:26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2"/>
      <c r="Z83" s="62"/>
    </row>
    <row r="84" spans="2:26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2"/>
      <c r="Z84" s="62"/>
    </row>
    <row r="85" spans="2:26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2"/>
      <c r="Z85" s="62"/>
    </row>
    <row r="86" spans="2:26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2"/>
      <c r="Z86" s="62"/>
    </row>
    <row r="87" spans="2:26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2"/>
      <c r="Z87" s="62"/>
    </row>
    <row r="88" spans="2:26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2"/>
      <c r="Z88" s="62"/>
    </row>
    <row r="89" spans="2:26" ht="12" hidden="1" customHeight="1" x14ac:dyDescent="0.25">
      <c r="N89" s="63"/>
      <c r="O89" s="63"/>
      <c r="W89" s="63"/>
      <c r="X89" s="63"/>
    </row>
    <row r="90" spans="2:26" ht="12" hidden="1" customHeight="1" x14ac:dyDescent="0.25">
      <c r="N90" s="63"/>
      <c r="O90" s="63"/>
      <c r="W90" s="63"/>
      <c r="X90" s="63"/>
    </row>
    <row r="91" spans="2:26" ht="12" hidden="1" customHeight="1" x14ac:dyDescent="0.25">
      <c r="N91" s="63"/>
      <c r="O91" s="63"/>
      <c r="W91" s="63"/>
      <c r="X91" s="63"/>
    </row>
    <row r="92" spans="2:26" ht="12" hidden="1" customHeight="1" x14ac:dyDescent="0.25">
      <c r="N92" s="63"/>
      <c r="O92" s="63"/>
      <c r="W92" s="63"/>
      <c r="X92" s="63"/>
    </row>
    <row r="93" spans="2:26" ht="12" hidden="1" customHeight="1" x14ac:dyDescent="0.25">
      <c r="N93" s="63"/>
      <c r="O93" s="63"/>
      <c r="W93" s="63"/>
      <c r="X93" s="63"/>
    </row>
    <row r="94" spans="2:26" ht="12" hidden="1" customHeight="1" x14ac:dyDescent="0.25">
      <c r="N94" s="63"/>
      <c r="O94" s="63"/>
      <c r="W94" s="63"/>
      <c r="X94" s="63"/>
    </row>
    <row r="95" spans="2:26" ht="12" hidden="1" customHeight="1" x14ac:dyDescent="0.25">
      <c r="N95" s="63"/>
      <c r="O95" s="63"/>
      <c r="W95" s="63"/>
      <c r="X95" s="63"/>
    </row>
    <row r="96" spans="2:26" ht="12" hidden="1" customHeight="1" x14ac:dyDescent="0.25">
      <c r="N96" s="63"/>
      <c r="O96" s="63"/>
      <c r="W96" s="63"/>
      <c r="X96" s="63"/>
    </row>
    <row r="97" spans="8:24" ht="12" hidden="1" customHeight="1" x14ac:dyDescent="0.25">
      <c r="N97" s="63"/>
      <c r="O97" s="63"/>
      <c r="W97" s="63"/>
      <c r="X97" s="63"/>
    </row>
    <row r="98" spans="8:24" ht="12" hidden="1" customHeight="1" x14ac:dyDescent="0.25">
      <c r="H98" s="62"/>
      <c r="I98" s="62"/>
      <c r="J98" s="62"/>
      <c r="K98" s="62"/>
      <c r="L98" s="62"/>
      <c r="M98" s="62"/>
      <c r="P98" s="62"/>
      <c r="Q98" s="62"/>
      <c r="R98" s="62"/>
      <c r="S98" s="62"/>
      <c r="U98" s="62"/>
      <c r="V98" s="62"/>
    </row>
    <row r="99" spans="8:24" ht="12" hidden="1" customHeight="1" x14ac:dyDescent="0.25">
      <c r="N99" s="63"/>
      <c r="O99" s="63"/>
      <c r="W99" s="63"/>
      <c r="X99" s="63"/>
    </row>
    <row r="100" spans="8:24" ht="12" hidden="1" customHeight="1" x14ac:dyDescent="0.25">
      <c r="N100" s="63"/>
      <c r="O100" s="63"/>
      <c r="W100" s="63"/>
      <c r="X100" s="63"/>
    </row>
    <row r="101" spans="8:24" ht="12" hidden="1" customHeight="1" x14ac:dyDescent="0.25">
      <c r="N101" s="63"/>
      <c r="O101" s="63"/>
      <c r="W101" s="63"/>
      <c r="X101" s="63"/>
    </row>
    <row r="102" spans="8:24" ht="12" hidden="1" customHeight="1" x14ac:dyDescent="0.25">
      <c r="N102" s="63"/>
      <c r="O102" s="63"/>
      <c r="W102" s="63"/>
      <c r="X102" s="63"/>
    </row>
    <row r="103" spans="8:24" ht="12" hidden="1" customHeight="1" x14ac:dyDescent="0.25">
      <c r="N103" s="63"/>
      <c r="O103" s="63"/>
      <c r="W103" s="63"/>
      <c r="X103" s="63"/>
    </row>
    <row r="104" spans="8:24" ht="12" hidden="1" customHeight="1" x14ac:dyDescent="0.25">
      <c r="N104" s="63"/>
      <c r="O104" s="63"/>
      <c r="W104" s="63"/>
      <c r="X104" s="63"/>
    </row>
    <row r="105" spans="8:24" ht="12" hidden="1" customHeight="1" x14ac:dyDescent="0.25">
      <c r="N105" s="63"/>
      <c r="O105" s="63"/>
      <c r="W105" s="63"/>
      <c r="X105" s="63"/>
    </row>
    <row r="106" spans="8:24" ht="12" hidden="1" customHeight="1" x14ac:dyDescent="0.25">
      <c r="N106" s="63"/>
      <c r="O106" s="63"/>
      <c r="W106" s="63"/>
      <c r="X106" s="63"/>
    </row>
    <row r="107" spans="8:24" ht="12" hidden="1" customHeight="1" x14ac:dyDescent="0.25">
      <c r="N107" s="63"/>
      <c r="O107" s="63"/>
      <c r="W107" s="63"/>
      <c r="X107" s="63"/>
    </row>
    <row r="108" spans="8:24" ht="12" hidden="1" customHeight="1" x14ac:dyDescent="0.25">
      <c r="N108" s="63"/>
      <c r="O108" s="63"/>
      <c r="W108" s="63"/>
      <c r="X108" s="63"/>
    </row>
    <row r="109" spans="8:24" ht="12" hidden="1" customHeight="1" x14ac:dyDescent="0.25">
      <c r="N109" s="63"/>
      <c r="O109" s="63"/>
      <c r="W109" s="63"/>
      <c r="X109" s="63"/>
    </row>
    <row r="110" spans="8:24" ht="12" hidden="1" customHeight="1" x14ac:dyDescent="0.25">
      <c r="N110" s="63"/>
      <c r="O110" s="63"/>
      <c r="W110" s="63"/>
      <c r="X110" s="63"/>
    </row>
    <row r="111" spans="8:24" ht="12" hidden="1" customHeight="1" x14ac:dyDescent="0.25">
      <c r="N111" s="63"/>
      <c r="O111" s="63"/>
      <c r="W111" s="63"/>
      <c r="X111" s="63"/>
    </row>
    <row r="112" spans="8:24" ht="12" hidden="1" customHeight="1" x14ac:dyDescent="0.25">
      <c r="N112" s="63"/>
      <c r="O112" s="63"/>
      <c r="W112" s="63"/>
      <c r="X112" s="63"/>
    </row>
    <row r="113" spans="2:33" ht="12" hidden="1" customHeight="1" x14ac:dyDescent="0.25">
      <c r="N113" s="63"/>
      <c r="O113" s="63"/>
      <c r="W113" s="63"/>
      <c r="X113" s="63"/>
    </row>
    <row r="114" spans="2:33" s="82" customFormat="1" ht="12" hidden="1" customHeight="1" x14ac:dyDescent="0.25">
      <c r="B114" s="62"/>
      <c r="C114" s="62"/>
      <c r="D114" s="62"/>
      <c r="E114" s="62"/>
      <c r="F114" s="62"/>
      <c r="G114" s="6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2"/>
      <c r="Z114" s="62"/>
      <c r="AA114" s="62"/>
      <c r="AB114" s="62"/>
      <c r="AC114" s="62"/>
      <c r="AD114" s="62"/>
      <c r="AE114" s="62"/>
      <c r="AF114" s="62"/>
      <c r="AG114" s="62"/>
    </row>
    <row r="115" spans="2:33" s="82" customFormat="1" ht="12" hidden="1" customHeight="1" x14ac:dyDescent="0.25">
      <c r="B115" s="62"/>
      <c r="C115" s="62"/>
      <c r="D115" s="62"/>
      <c r="E115" s="62"/>
      <c r="F115" s="62"/>
      <c r="G115" s="6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2"/>
      <c r="Z115" s="62"/>
      <c r="AA115" s="62"/>
      <c r="AB115" s="62"/>
      <c r="AC115" s="62"/>
      <c r="AD115" s="62"/>
      <c r="AE115" s="62"/>
      <c r="AF115" s="62"/>
      <c r="AG115" s="62"/>
    </row>
    <row r="116" spans="2:33" s="82" customFormat="1" ht="12" hidden="1" customHeight="1" x14ac:dyDescent="0.25">
      <c r="B116" s="62"/>
      <c r="C116" s="62"/>
      <c r="D116" s="62"/>
      <c r="E116" s="62"/>
      <c r="F116" s="62"/>
      <c r="G116" s="6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2"/>
      <c r="Z116" s="62"/>
      <c r="AA116" s="62"/>
      <c r="AB116" s="62"/>
      <c r="AC116" s="62"/>
      <c r="AD116" s="62"/>
      <c r="AE116" s="62"/>
      <c r="AF116" s="62"/>
      <c r="AG116" s="62"/>
    </row>
    <row r="117" spans="2:33" s="82" customFormat="1" ht="12" hidden="1" customHeight="1" x14ac:dyDescent="0.25">
      <c r="B117" s="62"/>
      <c r="C117" s="62"/>
      <c r="D117" s="62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2"/>
      <c r="Z117" s="62"/>
      <c r="AA117" s="62"/>
      <c r="AB117" s="62"/>
      <c r="AC117" s="62"/>
      <c r="AD117" s="62"/>
      <c r="AE117" s="62"/>
      <c r="AF117" s="62"/>
      <c r="AG117" s="62"/>
    </row>
    <row r="118" spans="2:33" s="82" customFormat="1" ht="12" hidden="1" customHeight="1" x14ac:dyDescent="0.25">
      <c r="B118" s="62"/>
      <c r="C118" s="62"/>
      <c r="D118" s="62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2"/>
      <c r="Z118" s="62"/>
      <c r="AA118" s="62"/>
      <c r="AB118" s="62"/>
      <c r="AC118" s="62"/>
      <c r="AD118" s="62"/>
      <c r="AE118" s="62"/>
      <c r="AF118" s="62"/>
      <c r="AG118" s="62"/>
    </row>
    <row r="119" spans="2:33" s="82" customFormat="1" ht="12" hidden="1" customHeight="1" x14ac:dyDescent="0.25">
      <c r="B119" s="62"/>
      <c r="C119" s="62"/>
      <c r="D119" s="62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2"/>
      <c r="Z119" s="62"/>
      <c r="AA119" s="62"/>
      <c r="AB119" s="62"/>
      <c r="AC119" s="62"/>
      <c r="AD119" s="62"/>
      <c r="AE119" s="62"/>
      <c r="AF119" s="62"/>
      <c r="AG119" s="62"/>
    </row>
    <row r="120" spans="2:33" s="82" customFormat="1" ht="12" hidden="1" customHeight="1" x14ac:dyDescent="0.25">
      <c r="B120" s="62"/>
      <c r="C120" s="62"/>
      <c r="D120" s="62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2"/>
      <c r="Z120" s="62"/>
      <c r="AA120" s="62"/>
      <c r="AB120" s="62"/>
      <c r="AC120" s="62"/>
      <c r="AD120" s="62"/>
      <c r="AE120" s="62"/>
      <c r="AF120" s="62"/>
      <c r="AG120" s="62"/>
    </row>
    <row r="121" spans="2:33" s="82" customFormat="1" ht="12" hidden="1" customHeight="1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2"/>
      <c r="Z121" s="62"/>
      <c r="AA121" s="62"/>
      <c r="AB121" s="62"/>
      <c r="AC121" s="62"/>
      <c r="AD121" s="62"/>
      <c r="AE121" s="62"/>
      <c r="AF121" s="62"/>
      <c r="AG121" s="62"/>
    </row>
    <row r="122" spans="2:33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2"/>
      <c r="Z122" s="62"/>
      <c r="AA122" s="62"/>
      <c r="AB122" s="62"/>
      <c r="AC122" s="62"/>
      <c r="AD122" s="62"/>
      <c r="AE122" s="62"/>
      <c r="AF122" s="62"/>
      <c r="AG122" s="62"/>
    </row>
    <row r="123" spans="2:33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2"/>
      <c r="Z123" s="62"/>
      <c r="AA123" s="62"/>
      <c r="AB123" s="62"/>
      <c r="AC123" s="62"/>
      <c r="AD123" s="62"/>
      <c r="AE123" s="62"/>
      <c r="AF123" s="62"/>
      <c r="AG123" s="62"/>
    </row>
    <row r="124" spans="2:33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2"/>
      <c r="Z124" s="62"/>
      <c r="AA124" s="62"/>
      <c r="AB124" s="62"/>
      <c r="AC124" s="62"/>
      <c r="AD124" s="62"/>
      <c r="AE124" s="62"/>
      <c r="AF124" s="62"/>
      <c r="AG124" s="62"/>
    </row>
    <row r="125" spans="2:33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2"/>
      <c r="Z125" s="62"/>
      <c r="AA125" s="62"/>
      <c r="AB125" s="62"/>
      <c r="AC125" s="62"/>
      <c r="AD125" s="62"/>
      <c r="AE125" s="62"/>
      <c r="AF125" s="62"/>
      <c r="AG125" s="62"/>
    </row>
    <row r="126" spans="2:33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2"/>
      <c r="Z126" s="62"/>
      <c r="AA126" s="62"/>
      <c r="AB126" s="62"/>
      <c r="AC126" s="62"/>
      <c r="AD126" s="62"/>
      <c r="AE126" s="62"/>
      <c r="AF126" s="62"/>
      <c r="AG126" s="62"/>
    </row>
    <row r="127" spans="2:33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2"/>
      <c r="Z127" s="62"/>
      <c r="AA127" s="62"/>
      <c r="AB127" s="62"/>
      <c r="AC127" s="62"/>
      <c r="AD127" s="62"/>
      <c r="AE127" s="62"/>
      <c r="AF127" s="62"/>
      <c r="AG127" s="62"/>
    </row>
    <row r="128" spans="2:33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2"/>
      <c r="Z128" s="62"/>
      <c r="AA128" s="62"/>
      <c r="AB128" s="62"/>
      <c r="AC128" s="62"/>
      <c r="AD128" s="62"/>
      <c r="AE128" s="62"/>
      <c r="AF128" s="62"/>
      <c r="AG128" s="62"/>
    </row>
    <row r="129" spans="2:33" s="82" customFormat="1" ht="12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2"/>
      <c r="Z129" s="62"/>
      <c r="AA129" s="62"/>
      <c r="AB129" s="62"/>
      <c r="AC129" s="62"/>
      <c r="AD129" s="62"/>
      <c r="AE129" s="62"/>
      <c r="AF129" s="62"/>
      <c r="AG129" s="62"/>
    </row>
    <row r="130" spans="2:33" s="82" customFormat="1" ht="12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2"/>
      <c r="Z130" s="62"/>
      <c r="AA130" s="62"/>
      <c r="AB130" s="62"/>
      <c r="AC130" s="62"/>
      <c r="AD130" s="62"/>
      <c r="AE130" s="62"/>
      <c r="AF130" s="62"/>
      <c r="AG130" s="62"/>
    </row>
    <row r="131" spans="2:33" s="82" customFormat="1" ht="12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2"/>
      <c r="Z131" s="62"/>
      <c r="AA131" s="62"/>
      <c r="AB131" s="62"/>
      <c r="AC131" s="62"/>
      <c r="AD131" s="62"/>
      <c r="AE131" s="62"/>
      <c r="AF131" s="62"/>
      <c r="AG131" s="62"/>
    </row>
    <row r="132" spans="2:33" s="82" customFormat="1" ht="12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2"/>
      <c r="Z132" s="62"/>
      <c r="AA132" s="62"/>
      <c r="AB132" s="62"/>
      <c r="AC132" s="62"/>
      <c r="AD132" s="62"/>
      <c r="AE132" s="62"/>
      <c r="AF132" s="62"/>
      <c r="AG132" s="62"/>
    </row>
    <row r="133" spans="2:33" s="82" customFormat="1" ht="12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2"/>
      <c r="Z133" s="62"/>
      <c r="AA133" s="62"/>
      <c r="AB133" s="62"/>
      <c r="AC133" s="62"/>
      <c r="AD133" s="62"/>
      <c r="AE133" s="62"/>
      <c r="AF133" s="62"/>
      <c r="AG133" s="62"/>
    </row>
    <row r="134" spans="2:33" s="82" customFormat="1" ht="12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2"/>
      <c r="Z134" s="62"/>
      <c r="AA134" s="62"/>
      <c r="AB134" s="62"/>
      <c r="AC134" s="62"/>
      <c r="AD134" s="62"/>
      <c r="AE134" s="62"/>
      <c r="AF134" s="62"/>
      <c r="AG134" s="62"/>
    </row>
    <row r="135" spans="2:33" s="82" customFormat="1" ht="12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2"/>
      <c r="Z135" s="62"/>
      <c r="AA135" s="62"/>
      <c r="AB135" s="62"/>
      <c r="AC135" s="62"/>
      <c r="AD135" s="62"/>
      <c r="AE135" s="62"/>
      <c r="AF135" s="62"/>
      <c r="AG135" s="62"/>
    </row>
    <row r="136" spans="2:33" s="82" customFormat="1" ht="12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2"/>
      <c r="Z136" s="62"/>
      <c r="AA136" s="62"/>
      <c r="AB136" s="62"/>
      <c r="AC136" s="62"/>
      <c r="AD136" s="62"/>
      <c r="AE136" s="62"/>
      <c r="AF136" s="62"/>
      <c r="AG136" s="62"/>
    </row>
    <row r="137" spans="2:33" s="82" customFormat="1" ht="12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2"/>
      <c r="Z137" s="62"/>
      <c r="AA137" s="62"/>
      <c r="AB137" s="62"/>
      <c r="AC137" s="62"/>
      <c r="AD137" s="62"/>
      <c r="AE137" s="62"/>
      <c r="AF137" s="62"/>
      <c r="AG137" s="62"/>
    </row>
    <row r="138" spans="2:33" s="82" customFormat="1" ht="12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2"/>
      <c r="Z138" s="62"/>
      <c r="AA138" s="62"/>
      <c r="AB138" s="62"/>
      <c r="AC138" s="62"/>
      <c r="AD138" s="62"/>
      <c r="AE138" s="62"/>
      <c r="AF138" s="62"/>
      <c r="AG138" s="62"/>
    </row>
    <row r="139" spans="2:33" s="82" customFormat="1" ht="12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2"/>
      <c r="Z139" s="62"/>
      <c r="AA139" s="62"/>
      <c r="AB139" s="62"/>
      <c r="AC139" s="62"/>
      <c r="AD139" s="62"/>
      <c r="AE139" s="62"/>
      <c r="AF139" s="62"/>
      <c r="AG139" s="62"/>
    </row>
    <row r="140" spans="2:33" s="82" customFormat="1" ht="12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2"/>
      <c r="Z140" s="62"/>
      <c r="AA140" s="62"/>
      <c r="AB140" s="62"/>
      <c r="AC140" s="62"/>
      <c r="AD140" s="62"/>
      <c r="AE140" s="62"/>
      <c r="AF140" s="62"/>
      <c r="AG140" s="62"/>
    </row>
    <row r="141" spans="2:33" s="82" customFormat="1" ht="12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2"/>
      <c r="Z141" s="62"/>
      <c r="AA141" s="62"/>
      <c r="AB141" s="62"/>
      <c r="AC141" s="62"/>
      <c r="AD141" s="62"/>
      <c r="AE141" s="62"/>
      <c r="AF141" s="62"/>
      <c r="AG141" s="62"/>
    </row>
    <row r="142" spans="2:33" ht="12" customHeight="1" x14ac:dyDescent="0.25">
      <c r="N142" s="63"/>
      <c r="O142" s="63"/>
      <c r="W142" s="63"/>
      <c r="X142" s="63"/>
    </row>
    <row r="143" spans="2:33" ht="12" customHeight="1" x14ac:dyDescent="0.25">
      <c r="N143" s="63"/>
      <c r="O143" s="63"/>
      <c r="W143" s="63"/>
      <c r="X143" s="63"/>
    </row>
    <row r="144" spans="2:33" ht="12" customHeight="1" x14ac:dyDescent="0.25">
      <c r="N144" s="63"/>
      <c r="O144" s="63"/>
      <c r="W144" s="63"/>
      <c r="X144" s="63"/>
    </row>
    <row r="145" spans="14:24" ht="12" customHeight="1" x14ac:dyDescent="0.25">
      <c r="N145" s="63"/>
      <c r="O145" s="63"/>
      <c r="W145" s="63"/>
      <c r="X145" s="63"/>
    </row>
    <row r="146" spans="14:24" ht="12" customHeight="1" x14ac:dyDescent="0.25">
      <c r="N146" s="63"/>
      <c r="O146" s="63"/>
      <c r="W146" s="63"/>
      <c r="X146" s="63"/>
    </row>
    <row r="147" spans="14:24" ht="12" customHeight="1" x14ac:dyDescent="0.25">
      <c r="N147" s="63"/>
      <c r="O147" s="63"/>
      <c r="W147" s="63"/>
      <c r="X147" s="63"/>
    </row>
    <row r="148" spans="14:24" ht="12" customHeight="1" x14ac:dyDescent="0.25">
      <c r="N148" s="63"/>
      <c r="O148" s="63"/>
      <c r="W148" s="63"/>
      <c r="X148" s="63"/>
    </row>
    <row r="149" spans="14:24" ht="12" customHeight="1" x14ac:dyDescent="0.25">
      <c r="N149" s="63"/>
      <c r="O149" s="63"/>
      <c r="W149" s="63"/>
      <c r="X149" s="63"/>
    </row>
    <row r="150" spans="14:24" ht="12" customHeight="1" x14ac:dyDescent="0.25">
      <c r="N150" s="63"/>
      <c r="O150" s="63"/>
      <c r="W150" s="63"/>
      <c r="X150" s="63"/>
    </row>
    <row r="151" spans="14:24" ht="12" customHeight="1" x14ac:dyDescent="0.25">
      <c r="N151" s="63"/>
      <c r="O151" s="63"/>
      <c r="W151" s="63"/>
      <c r="X151" s="63"/>
    </row>
    <row r="152" spans="14:24" ht="12" customHeight="1" x14ac:dyDescent="0.25">
      <c r="N152" s="63"/>
      <c r="O152" s="63"/>
      <c r="W152" s="63"/>
      <c r="X152" s="63"/>
    </row>
    <row r="153" spans="14:24" ht="12" customHeight="1" x14ac:dyDescent="0.25">
      <c r="N153" s="63"/>
      <c r="O153" s="63"/>
      <c r="W153" s="63"/>
      <c r="X153" s="63"/>
    </row>
    <row r="154" spans="14:24" ht="12" customHeight="1" x14ac:dyDescent="0.25">
      <c r="N154" s="63"/>
      <c r="O154" s="63"/>
      <c r="W154" s="63"/>
      <c r="X154" s="63"/>
    </row>
  </sheetData>
  <conditionalFormatting sqref="N62:S63 U62:X63">
    <cfRule type="cellIs" dxfId="19" priority="75" operator="lessThan">
      <formula>-1</formula>
    </cfRule>
    <cfRule type="cellIs" dxfId="18" priority="76" operator="greaterThan">
      <formula>1</formula>
    </cfRule>
  </conditionalFormatting>
  <conditionalFormatting sqref="M62:M63">
    <cfRule type="cellIs" dxfId="17" priority="7" operator="lessThan">
      <formula>-1</formula>
    </cfRule>
    <cfRule type="cellIs" dxfId="16" priority="8" operator="greaterThan">
      <formula>1</formula>
    </cfRule>
  </conditionalFormatting>
  <conditionalFormatting sqref="I62:I63">
    <cfRule type="cellIs" dxfId="15" priority="17" operator="lessThan">
      <formula>-1</formula>
    </cfRule>
    <cfRule type="cellIs" dxfId="14" priority="18" operator="greaterThan">
      <formula>1</formula>
    </cfRule>
  </conditionalFormatting>
  <conditionalFormatting sqref="K62:K63">
    <cfRule type="cellIs" dxfId="13" priority="11" operator="lessThan">
      <formula>-1</formula>
    </cfRule>
    <cfRule type="cellIs" dxfId="12" priority="12" operator="greaterThan">
      <formula>1</formula>
    </cfRule>
  </conditionalFormatting>
  <conditionalFormatting sqref="L62:L63">
    <cfRule type="cellIs" dxfId="11" priority="9" operator="lessThan">
      <formula>-1</formula>
    </cfRule>
    <cfRule type="cellIs" dxfId="10" priority="10" operator="greaterThan">
      <formula>1</formula>
    </cfRule>
  </conditionalFormatting>
  <conditionalFormatting sqref="H62:H63">
    <cfRule type="cellIs" dxfId="9" priority="15" operator="lessThan">
      <formula>-1</formula>
    </cfRule>
    <cfRule type="cellIs" dxfId="8" priority="16" operator="greaterThan">
      <formula>1</formula>
    </cfRule>
  </conditionalFormatting>
  <conditionalFormatting sqref="J62:J63">
    <cfRule type="cellIs" dxfId="7" priority="13" operator="lessThan">
      <formula>-1</formula>
    </cfRule>
    <cfRule type="cellIs" dxfId="6" priority="14" operator="greaterThan">
      <formula>1</formula>
    </cfRule>
  </conditionalFormatting>
  <conditionalFormatting sqref="T62">
    <cfRule type="cellIs" dxfId="5" priority="5" operator="lessThan">
      <formula>-1</formula>
    </cfRule>
    <cfRule type="cellIs" dxfId="4" priority="6" operator="greaterThan">
      <formula>1</formula>
    </cfRule>
  </conditionalFormatting>
  <conditionalFormatting sqref="T62">
    <cfRule type="cellIs" dxfId="3" priority="3" operator="lessThan">
      <formula>-1</formula>
    </cfRule>
    <cfRule type="cellIs" dxfId="2" priority="4" operator="greaterThan">
      <formula>1</formula>
    </cfRule>
  </conditionalFormatting>
  <conditionalFormatting sqref="T63">
    <cfRule type="cellIs" dxfId="1" priority="1" operator="lessThan">
      <formula>-1</formula>
    </cfRule>
    <cfRule type="cellIs" dxfId="0" priority="2" operator="greaterThan">
      <formula>1</formula>
    </cfRule>
  </conditionalFormatting>
  <pageMargins left="0.7" right="0.7" top="0.75" bottom="0.75" header="0.3" footer="0.3"/>
  <pageSetup paperSize="9" scale="75" orientation="portrait" r:id="rId1"/>
  <colBreaks count="1" manualBreakCount="1">
    <brk id="2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AI172"/>
  <sheetViews>
    <sheetView zoomScale="85" zoomScaleNormal="85" workbookViewId="0">
      <pane xSplit="6" ySplit="5" topLeftCell="H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12" customHeight="1" zeroHeight="1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8" width="9.140625" style="63" hidden="1" customWidth="1" outlineLevel="1"/>
    <col min="9" max="9" width="9.140625" style="63" customWidth="1" collapsed="1"/>
    <col min="10" max="19" width="9.140625" style="63" customWidth="1"/>
    <col min="20" max="21" width="2.7109375" style="62" customWidth="1"/>
    <col min="22" max="22" width="9.140625" style="63" customWidth="1"/>
    <col min="23" max="25" width="9.140625" style="63" hidden="1" customWidth="1" outlineLevel="1"/>
    <col min="26" max="26" width="9.140625" style="63" customWidth="1" collapsed="1"/>
    <col min="27" max="29" width="9.140625" style="63" hidden="1" customWidth="1" outlineLevel="1"/>
    <col min="30" max="30" width="9.140625" style="63" customWidth="1" collapsed="1"/>
    <col min="31" max="33" width="9.140625" style="63" customWidth="1"/>
    <col min="34" max="34" width="4.140625" style="82" customWidth="1"/>
    <col min="35" max="16384" width="9.140625" style="62" hidden="1"/>
  </cols>
  <sheetData>
    <row r="1" spans="1:35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5" s="10" customFormat="1" ht="32.25" customHeight="1" x14ac:dyDescent="0.25">
      <c r="A2" s="9"/>
    </row>
    <row r="3" spans="1:35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</row>
    <row r="4" spans="1:35" ht="12" customHeight="1" x14ac:dyDescent="0.25">
      <c r="B4" s="66" t="s">
        <v>311</v>
      </c>
      <c r="C4" s="66"/>
      <c r="D4" s="65"/>
      <c r="E4" s="65"/>
      <c r="F4" s="65"/>
      <c r="G4" s="65"/>
      <c r="H4" s="67" t="s">
        <v>249</v>
      </c>
      <c r="I4" s="67" t="s">
        <v>14</v>
      </c>
      <c r="J4" s="67" t="s">
        <v>205</v>
      </c>
      <c r="K4" s="67" t="s">
        <v>206</v>
      </c>
      <c r="L4" s="67" t="s">
        <v>207</v>
      </c>
      <c r="M4" s="67" t="s">
        <v>200</v>
      </c>
      <c r="N4" s="67" t="s">
        <v>202</v>
      </c>
      <c r="O4" s="67" t="s">
        <v>208</v>
      </c>
      <c r="P4" s="67" t="s">
        <v>250</v>
      </c>
      <c r="Q4" s="67" t="s">
        <v>251</v>
      </c>
      <c r="R4" s="67" t="s">
        <v>349</v>
      </c>
      <c r="S4" s="67" t="s">
        <v>350</v>
      </c>
      <c r="T4" s="65"/>
      <c r="U4" s="65"/>
      <c r="V4" s="68" t="s">
        <v>274</v>
      </c>
      <c r="W4" s="67" t="s">
        <v>14</v>
      </c>
      <c r="X4" s="68" t="s">
        <v>15</v>
      </c>
      <c r="Y4" s="68" t="s">
        <v>16</v>
      </c>
      <c r="Z4" s="68" t="s">
        <v>275</v>
      </c>
      <c r="AA4" s="67" t="s">
        <v>200</v>
      </c>
      <c r="AB4" s="68" t="s">
        <v>201</v>
      </c>
      <c r="AC4" s="67" t="s">
        <v>209</v>
      </c>
      <c r="AD4" s="114" t="s">
        <v>345</v>
      </c>
      <c r="AE4" s="67" t="s">
        <v>251</v>
      </c>
      <c r="AF4" s="67" t="s">
        <v>351</v>
      </c>
      <c r="AG4" s="67" t="s">
        <v>352</v>
      </c>
    </row>
    <row r="5" spans="1:35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2"/>
      <c r="U5" s="82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5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2"/>
      <c r="U6" s="82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5" ht="12" customHeight="1" x14ac:dyDescent="0.25">
      <c r="A7" s="62"/>
      <c r="B7" s="71" t="s">
        <v>247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2"/>
      <c r="U7" s="72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</row>
    <row r="8" spans="1:35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5" x14ac:dyDescent="0.25">
      <c r="C9" s="80" t="s">
        <v>222</v>
      </c>
      <c r="D9" s="81"/>
      <c r="E9" s="81"/>
      <c r="F9" s="81"/>
      <c r="G9" s="81"/>
      <c r="H9" s="94">
        <v>2342.7000000000007</v>
      </c>
      <c r="I9" s="94">
        <v>2215.6999999999998</v>
      </c>
      <c r="J9" s="94">
        <v>2140</v>
      </c>
      <c r="K9" s="94">
        <v>2015.5</v>
      </c>
      <c r="L9" s="94">
        <v>1637.0999999999995</v>
      </c>
      <c r="M9" s="94">
        <v>1577</v>
      </c>
      <c r="N9" s="94">
        <v>1869</v>
      </c>
      <c r="O9" s="94">
        <v>2225</v>
      </c>
      <c r="P9" s="94">
        <v>1965.4000000000005</v>
      </c>
      <c r="Q9" s="94">
        <v>2155</v>
      </c>
      <c r="R9" s="94">
        <v>2544</v>
      </c>
      <c r="S9" s="94">
        <v>2551</v>
      </c>
      <c r="T9" s="81"/>
      <c r="U9" s="81"/>
      <c r="V9" s="94">
        <v>10395.700000000001</v>
      </c>
      <c r="W9" s="94">
        <f>SUM($I9:I9)</f>
        <v>2215.6999999999998</v>
      </c>
      <c r="X9" s="94">
        <f>SUM($I9:J9)</f>
        <v>4355.7</v>
      </c>
      <c r="Y9" s="94">
        <f>SUM($I9:K9)</f>
        <v>6371.2</v>
      </c>
      <c r="Z9" s="94">
        <f>SUM($I9:L9)</f>
        <v>8008.2999999999993</v>
      </c>
      <c r="AA9" s="94">
        <f>SUM($M9:M9)</f>
        <v>1577</v>
      </c>
      <c r="AB9" s="94">
        <f>SUM($M9:N9)</f>
        <v>3446</v>
      </c>
      <c r="AC9" s="94">
        <f>SUM($M9:O9)</f>
        <v>5671</v>
      </c>
      <c r="AD9" s="94">
        <f>SUM($M9:P9)</f>
        <v>7636.4000000000005</v>
      </c>
      <c r="AE9" s="94">
        <f>SUM($Q9:Q9)</f>
        <v>2155</v>
      </c>
      <c r="AF9" s="94">
        <f>SUM($Q9:R9)</f>
        <v>4699</v>
      </c>
      <c r="AG9" s="94">
        <f>SUM($Q9:S9)</f>
        <v>7250</v>
      </c>
    </row>
    <row r="10" spans="1:35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5" x14ac:dyDescent="0.25">
      <c r="B11" s="82"/>
      <c r="C11" s="82"/>
      <c r="D11" s="82" t="s">
        <v>18</v>
      </c>
      <c r="E11" s="82"/>
      <c r="F11" s="82"/>
      <c r="G11" s="82"/>
      <c r="H11" s="85">
        <v>-1534.3999999999996</v>
      </c>
      <c r="I11" s="85">
        <v>-1430.4</v>
      </c>
      <c r="J11" s="85">
        <v>-1499.1</v>
      </c>
      <c r="K11" s="85">
        <v>-1381.1999999999998</v>
      </c>
      <c r="L11" s="85">
        <v>-1185</v>
      </c>
      <c r="M11" s="85">
        <v>-1167</v>
      </c>
      <c r="N11" s="85">
        <v>-1233</v>
      </c>
      <c r="O11" s="85">
        <v>-1384</v>
      </c>
      <c r="P11" s="85">
        <v>-1289.6000000000004</v>
      </c>
      <c r="Q11" s="85">
        <v>-1404</v>
      </c>
      <c r="R11" s="85">
        <v>-1798</v>
      </c>
      <c r="S11" s="85">
        <v>-1754</v>
      </c>
      <c r="T11" s="82"/>
      <c r="U11" s="82"/>
      <c r="V11" s="85">
        <v>-7389</v>
      </c>
      <c r="W11" s="85">
        <f>SUM($I11:I11)</f>
        <v>-1430.4</v>
      </c>
      <c r="X11" s="85">
        <f>SUM($I11:J11)</f>
        <v>-2929.5</v>
      </c>
      <c r="Y11" s="85">
        <f>SUM($I11:K11)</f>
        <v>-4310.7</v>
      </c>
      <c r="Z11" s="85">
        <f>SUM($I11:L11)</f>
        <v>-5495.7</v>
      </c>
      <c r="AA11" s="85">
        <f>SUM($M11:M11)</f>
        <v>-1167</v>
      </c>
      <c r="AB11" s="85">
        <f>SUM($M11:N11)</f>
        <v>-2400</v>
      </c>
      <c r="AC11" s="85">
        <f>SUM($M11:O11)</f>
        <v>-3784</v>
      </c>
      <c r="AD11" s="85">
        <f>SUM($M11:P11)</f>
        <v>-5073.6000000000004</v>
      </c>
      <c r="AE11" s="85">
        <f>SUM($Q11:Q11)</f>
        <v>-1404</v>
      </c>
      <c r="AF11" s="85">
        <f>SUM($Q11:R11)</f>
        <v>-3202</v>
      </c>
      <c r="AG11" s="85">
        <f>SUM($Q11:S11)</f>
        <v>-4956</v>
      </c>
    </row>
    <row r="12" spans="1:35" s="82" customFormat="1" ht="5.0999999999999996" customHeight="1" x14ac:dyDescent="0.2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I12" s="62"/>
    </row>
    <row r="13" spans="1:35" s="82" customFormat="1" collapsed="1" x14ac:dyDescent="0.25">
      <c r="B13" s="62"/>
      <c r="C13" s="80" t="s">
        <v>19</v>
      </c>
      <c r="D13" s="81"/>
      <c r="E13" s="81"/>
      <c r="F13" s="81"/>
      <c r="G13" s="81"/>
      <c r="H13" s="94">
        <v>808.30000000000109</v>
      </c>
      <c r="I13" s="94">
        <v>785.29999999999973</v>
      </c>
      <c r="J13" s="94">
        <v>640.90000000000009</v>
      </c>
      <c r="K13" s="94">
        <v>634.30000000000018</v>
      </c>
      <c r="L13" s="94">
        <v>452.09999999999945</v>
      </c>
      <c r="M13" s="94">
        <v>410</v>
      </c>
      <c r="N13" s="94">
        <v>636</v>
      </c>
      <c r="O13" s="94">
        <v>841</v>
      </c>
      <c r="P13" s="94">
        <v>675.80000000000018</v>
      </c>
      <c r="Q13" s="94">
        <v>751</v>
      </c>
      <c r="R13" s="94">
        <v>746</v>
      </c>
      <c r="S13" s="94">
        <v>797</v>
      </c>
      <c r="T13" s="80"/>
      <c r="U13" s="80"/>
      <c r="V13" s="94">
        <v>3006.7000000000007</v>
      </c>
      <c r="W13" s="94">
        <f>SUM($I13:I13)</f>
        <v>785.29999999999973</v>
      </c>
      <c r="X13" s="94">
        <f>SUM($I13:J13)</f>
        <v>1426.1999999999998</v>
      </c>
      <c r="Y13" s="94">
        <f>SUM($I13:K13)</f>
        <v>2060.5</v>
      </c>
      <c r="Z13" s="94">
        <f>SUM($I13:L13)</f>
        <v>2512.5999999999995</v>
      </c>
      <c r="AA13" s="94">
        <f>SUM($M13:M13)</f>
        <v>410</v>
      </c>
      <c r="AB13" s="94">
        <f>SUM($M13:N13)</f>
        <v>1046</v>
      </c>
      <c r="AC13" s="94">
        <f>SUM($M13:O13)</f>
        <v>1887</v>
      </c>
      <c r="AD13" s="94">
        <f>SUM($M13:P13)</f>
        <v>2562.8000000000002</v>
      </c>
      <c r="AE13" s="94">
        <f>SUM($Q13:Q13)</f>
        <v>751</v>
      </c>
      <c r="AF13" s="94">
        <f>SUM($Q13:R13)</f>
        <v>1497</v>
      </c>
      <c r="AG13" s="94">
        <f>SUM($Q13:S13)</f>
        <v>2294</v>
      </c>
      <c r="AI13" s="62"/>
    </row>
    <row r="14" spans="1:35" s="82" customFormat="1" ht="5.0999999999999996" customHeight="1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</row>
    <row r="15" spans="1:35" s="82" customFormat="1" x14ac:dyDescent="0.25">
      <c r="B15" s="62"/>
      <c r="C15" s="80" t="s">
        <v>20</v>
      </c>
      <c r="D15" s="81"/>
      <c r="E15" s="81"/>
      <c r="F15" s="81"/>
      <c r="G15" s="81"/>
      <c r="H15" s="94">
        <v>-337.29999999999995</v>
      </c>
      <c r="I15" s="94">
        <v>-284.19999999999982</v>
      </c>
      <c r="J15" s="94">
        <v>-321.90000000000009</v>
      </c>
      <c r="K15" s="94">
        <v>-268.10000000000002</v>
      </c>
      <c r="L15" s="94">
        <v>-250.10000000000002</v>
      </c>
      <c r="M15" s="94">
        <v>-222</v>
      </c>
      <c r="N15" s="94">
        <v>-290</v>
      </c>
      <c r="O15" s="94">
        <v>-284</v>
      </c>
      <c r="P15" s="94">
        <v>-278.30000000000007</v>
      </c>
      <c r="Q15" s="94">
        <v>-279</v>
      </c>
      <c r="R15" s="94">
        <v>-303</v>
      </c>
      <c r="S15" s="94">
        <v>-296</v>
      </c>
      <c r="T15" s="81"/>
      <c r="U15" s="81"/>
      <c r="V15" s="94">
        <v>-1418.8</v>
      </c>
      <c r="W15" s="94">
        <f>SUM($I15:I15)</f>
        <v>-284.19999999999982</v>
      </c>
      <c r="X15" s="94">
        <f>SUM($I15:J15)</f>
        <v>-606.09999999999991</v>
      </c>
      <c r="Y15" s="94">
        <f>SUM($I15:K15)</f>
        <v>-874.19999999999993</v>
      </c>
      <c r="Z15" s="94">
        <f>SUM($I15:L15)</f>
        <v>-1124.3</v>
      </c>
      <c r="AA15" s="94">
        <f>SUM($M15:M15)</f>
        <v>-222</v>
      </c>
      <c r="AB15" s="94">
        <f>SUM($M15:N15)</f>
        <v>-512</v>
      </c>
      <c r="AC15" s="94">
        <f>SUM($M15:O15)</f>
        <v>-796</v>
      </c>
      <c r="AD15" s="94">
        <f>SUM($M15:P15)</f>
        <v>-1074.3000000000002</v>
      </c>
      <c r="AE15" s="94">
        <f>SUM($Q15:Q15)</f>
        <v>-279</v>
      </c>
      <c r="AF15" s="94">
        <f>SUM($Q15:R15)</f>
        <v>-582</v>
      </c>
      <c r="AG15" s="94">
        <f>SUM($Q15:S15)</f>
        <v>-878</v>
      </c>
      <c r="AI15" s="62"/>
    </row>
    <row r="16" spans="1:35" s="82" customFormat="1" ht="5.0999999999999996" customHeight="1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</row>
    <row r="17" spans="2:35" x14ac:dyDescent="0.25">
      <c r="B17" s="82"/>
      <c r="C17" s="82"/>
      <c r="D17" s="82" t="s">
        <v>21</v>
      </c>
      <c r="E17" s="82"/>
      <c r="F17" s="82"/>
      <c r="G17" s="82"/>
      <c r="H17" s="85">
        <v>-94</v>
      </c>
      <c r="I17" s="85">
        <v>-64.5</v>
      </c>
      <c r="J17" s="85">
        <v>-76.900000000000006</v>
      </c>
      <c r="K17" s="85">
        <v>-56.5</v>
      </c>
      <c r="L17" s="85">
        <v>-63.200000000000017</v>
      </c>
      <c r="M17" s="85">
        <v>-54</v>
      </c>
      <c r="N17" s="85">
        <v>-96</v>
      </c>
      <c r="O17" s="85">
        <v>-84</v>
      </c>
      <c r="P17" s="85">
        <v>-82</v>
      </c>
      <c r="Q17" s="85">
        <v>-74</v>
      </c>
      <c r="R17" s="85">
        <v>-90</v>
      </c>
      <c r="S17" s="85">
        <v>-80</v>
      </c>
      <c r="T17" s="82"/>
      <c r="U17" s="82"/>
      <c r="V17" s="85">
        <v>-364.3</v>
      </c>
      <c r="W17" s="85">
        <f>SUM($I17:I17)</f>
        <v>-64.5</v>
      </c>
      <c r="X17" s="85">
        <f>SUM($I17:J17)</f>
        <v>-141.4</v>
      </c>
      <c r="Y17" s="85">
        <f>SUM($I17:K17)</f>
        <v>-197.9</v>
      </c>
      <c r="Z17" s="85">
        <f>SUM($I17:L17)</f>
        <v>-261.10000000000002</v>
      </c>
      <c r="AA17" s="85">
        <f>SUM($M17:M17)</f>
        <v>-54</v>
      </c>
      <c r="AB17" s="85">
        <f>SUM($M17:N17)</f>
        <v>-150</v>
      </c>
      <c r="AC17" s="85">
        <f>SUM($M17:O17)</f>
        <v>-234</v>
      </c>
      <c r="AD17" s="85">
        <f>SUM($M17:P17)</f>
        <v>-316</v>
      </c>
      <c r="AE17" s="85">
        <f>SUM($Q17:Q17)</f>
        <v>-74</v>
      </c>
      <c r="AF17" s="85">
        <f>SUM($Q17:R17)</f>
        <v>-164</v>
      </c>
      <c r="AG17" s="85">
        <f>SUM($Q17:S17)</f>
        <v>-244</v>
      </c>
    </row>
    <row r="18" spans="2:35" x14ac:dyDescent="0.25">
      <c r="B18" s="82"/>
      <c r="C18" s="82"/>
      <c r="D18" s="82" t="s">
        <v>22</v>
      </c>
      <c r="E18" s="82"/>
      <c r="F18" s="82"/>
      <c r="G18" s="82"/>
      <c r="H18" s="85">
        <v>-232.39999999999998</v>
      </c>
      <c r="I18" s="85">
        <v>-202.7</v>
      </c>
      <c r="J18" s="85">
        <v>-225.3</v>
      </c>
      <c r="K18" s="85">
        <v>-198</v>
      </c>
      <c r="L18" s="85">
        <v>-175.60000000000002</v>
      </c>
      <c r="M18" s="85">
        <v>-147</v>
      </c>
      <c r="N18" s="85">
        <v>-184</v>
      </c>
      <c r="O18" s="85">
        <v>-193</v>
      </c>
      <c r="P18" s="85">
        <v>-180.70000000000005</v>
      </c>
      <c r="Q18" s="85">
        <v>-185</v>
      </c>
      <c r="R18" s="85">
        <v>-195</v>
      </c>
      <c r="S18" s="85">
        <v>-197</v>
      </c>
      <c r="T18" s="82"/>
      <c r="U18" s="82"/>
      <c r="V18" s="85">
        <v>-923.1</v>
      </c>
      <c r="W18" s="85">
        <f>SUM($I18:I18)</f>
        <v>-202.7</v>
      </c>
      <c r="X18" s="85">
        <f>SUM($I18:J18)</f>
        <v>-428</v>
      </c>
      <c r="Y18" s="85">
        <f>SUM($I18:K18)</f>
        <v>-626</v>
      </c>
      <c r="Z18" s="85">
        <f>SUM($I18:L18)</f>
        <v>-801.6</v>
      </c>
      <c r="AA18" s="85">
        <f>SUM($M18:M18)</f>
        <v>-147</v>
      </c>
      <c r="AB18" s="85">
        <f>SUM($M18:N18)</f>
        <v>-331</v>
      </c>
      <c r="AC18" s="85">
        <f>SUM($M18:O18)</f>
        <v>-524</v>
      </c>
      <c r="AD18" s="85">
        <f>SUM($M18:P18)</f>
        <v>-704.7</v>
      </c>
      <c r="AE18" s="85">
        <f>SUM($Q18:Q18)</f>
        <v>-185</v>
      </c>
      <c r="AF18" s="85">
        <f>SUM($Q18:R18)</f>
        <v>-380</v>
      </c>
      <c r="AG18" s="85">
        <f>SUM($Q18:S18)</f>
        <v>-577</v>
      </c>
    </row>
    <row r="19" spans="2:35" x14ac:dyDescent="0.25">
      <c r="B19" s="82"/>
      <c r="C19" s="82"/>
      <c r="D19" s="82" t="s">
        <v>23</v>
      </c>
      <c r="E19" s="82"/>
      <c r="F19" s="82"/>
      <c r="G19" s="82"/>
      <c r="H19" s="85">
        <v>15.5</v>
      </c>
      <c r="I19" s="85">
        <v>3.3</v>
      </c>
      <c r="J19" s="85">
        <v>5.3999999999999995</v>
      </c>
      <c r="K19" s="85">
        <v>0</v>
      </c>
      <c r="L19" s="85">
        <v>5.4</v>
      </c>
      <c r="M19" s="85">
        <v>-4</v>
      </c>
      <c r="N19" s="85">
        <v>6</v>
      </c>
      <c r="O19" s="85">
        <v>11</v>
      </c>
      <c r="P19" s="85">
        <v>3.3999999999999986</v>
      </c>
      <c r="Q19" s="85">
        <v>0</v>
      </c>
      <c r="R19" s="85">
        <v>2</v>
      </c>
      <c r="S19" s="85">
        <v>1</v>
      </c>
      <c r="T19" s="82"/>
      <c r="U19" s="82"/>
      <c r="V19" s="85">
        <v>6.1</v>
      </c>
      <c r="W19" s="85">
        <f>SUM($I19:I19)</f>
        <v>3.3</v>
      </c>
      <c r="X19" s="85">
        <f>SUM($I19:J19)</f>
        <v>8.6999999999999993</v>
      </c>
      <c r="Y19" s="85">
        <f>SUM($I19:K19)</f>
        <v>8.6999999999999993</v>
      </c>
      <c r="Z19" s="85">
        <f>SUM($I19:L19)</f>
        <v>14.1</v>
      </c>
      <c r="AA19" s="85">
        <f>SUM($M19:M19)</f>
        <v>-4</v>
      </c>
      <c r="AB19" s="85">
        <f>SUM($M19:N19)</f>
        <v>2</v>
      </c>
      <c r="AC19" s="85">
        <f>SUM($M19:O19)</f>
        <v>13</v>
      </c>
      <c r="AD19" s="85">
        <f>SUM($M19:P19)</f>
        <v>16.399999999999999</v>
      </c>
      <c r="AE19" s="85">
        <f>SUM($Q19:Q19)</f>
        <v>0</v>
      </c>
      <c r="AF19" s="85">
        <f>SUM($Q19:R19)</f>
        <v>2</v>
      </c>
      <c r="AG19" s="85">
        <f>SUM($Q19:S19)</f>
        <v>3</v>
      </c>
    </row>
    <row r="20" spans="2:35" x14ac:dyDescent="0.25">
      <c r="B20" s="82"/>
      <c r="C20" s="82"/>
      <c r="D20" s="82" t="s">
        <v>24</v>
      </c>
      <c r="E20" s="82"/>
      <c r="F20" s="82"/>
      <c r="G20" s="82"/>
      <c r="H20" s="85">
        <v>-26.400000000000006</v>
      </c>
      <c r="I20" s="85">
        <v>-20.3</v>
      </c>
      <c r="J20" s="85">
        <v>-25.100000000000005</v>
      </c>
      <c r="K20" s="85">
        <v>-13.600000000000001</v>
      </c>
      <c r="L20" s="85">
        <v>-16.699999999999996</v>
      </c>
      <c r="M20" s="85">
        <v>-17</v>
      </c>
      <c r="N20" s="85">
        <v>-16</v>
      </c>
      <c r="O20" s="85">
        <v>-18</v>
      </c>
      <c r="P20" s="85">
        <v>-19</v>
      </c>
      <c r="Q20" s="85">
        <v>-20</v>
      </c>
      <c r="R20" s="85">
        <v>-20</v>
      </c>
      <c r="S20" s="85">
        <v>-20</v>
      </c>
      <c r="T20" s="82"/>
      <c r="U20" s="82"/>
      <c r="V20" s="85">
        <v>-137.5</v>
      </c>
      <c r="W20" s="85">
        <f>SUM($I20:I20)</f>
        <v>-20.3</v>
      </c>
      <c r="X20" s="85">
        <f>SUM($I20:J20)</f>
        <v>-45.400000000000006</v>
      </c>
      <c r="Y20" s="85">
        <f>SUM($I20:K20)</f>
        <v>-59.000000000000007</v>
      </c>
      <c r="Z20" s="85">
        <f>SUM($I20:L20)</f>
        <v>-75.7</v>
      </c>
      <c r="AA20" s="85">
        <f>SUM($M20:M20)</f>
        <v>-17</v>
      </c>
      <c r="AB20" s="85">
        <f>SUM($M20:N20)</f>
        <v>-33</v>
      </c>
      <c r="AC20" s="85">
        <f>SUM($M20:O20)</f>
        <v>-51</v>
      </c>
      <c r="AD20" s="85">
        <f>SUM($M20:P20)</f>
        <v>-70</v>
      </c>
      <c r="AE20" s="85">
        <f>SUM($Q20:Q20)</f>
        <v>-20</v>
      </c>
      <c r="AF20" s="85">
        <f>SUM($Q20:R20)</f>
        <v>-40</v>
      </c>
      <c r="AG20" s="85">
        <f>SUM($Q20:S20)</f>
        <v>-60</v>
      </c>
    </row>
    <row r="21" spans="2:35" s="82" customFormat="1" ht="5.0999999999999996" customHeight="1" x14ac:dyDescent="0.25"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</row>
    <row r="22" spans="2:35" s="82" customFormat="1" ht="12" customHeight="1" x14ac:dyDescent="0.25">
      <c r="B22" s="62"/>
      <c r="C22" s="165" t="s">
        <v>30</v>
      </c>
      <c r="D22" s="165"/>
      <c r="E22" s="165"/>
      <c r="F22" s="81"/>
      <c r="G22" s="81"/>
      <c r="H22" s="94">
        <v>471.00000000000114</v>
      </c>
      <c r="I22" s="94">
        <v>501.09999999999991</v>
      </c>
      <c r="J22" s="94">
        <v>319</v>
      </c>
      <c r="K22" s="94">
        <v>366.20000000000016</v>
      </c>
      <c r="L22" s="94">
        <v>201.99999999999943</v>
      </c>
      <c r="M22" s="94">
        <v>188</v>
      </c>
      <c r="N22" s="94">
        <v>346</v>
      </c>
      <c r="O22" s="94">
        <v>557</v>
      </c>
      <c r="P22" s="94">
        <v>397.50000000000011</v>
      </c>
      <c r="Q22" s="94">
        <v>472</v>
      </c>
      <c r="R22" s="94">
        <v>443</v>
      </c>
      <c r="S22" s="94">
        <v>501</v>
      </c>
      <c r="T22" s="80"/>
      <c r="U22" s="80"/>
      <c r="V22" s="94">
        <v>1587.9000000000008</v>
      </c>
      <c r="W22" s="94">
        <f>SUM($I22:I22)</f>
        <v>501.09999999999991</v>
      </c>
      <c r="X22" s="94">
        <f>SUM($I22:J22)</f>
        <v>820.09999999999991</v>
      </c>
      <c r="Y22" s="94">
        <f>SUM($I22:K22)</f>
        <v>1186.3000000000002</v>
      </c>
      <c r="Z22" s="94">
        <f>SUM($I22:L22)</f>
        <v>1388.2999999999997</v>
      </c>
      <c r="AA22" s="94">
        <f>SUM($M22:M22)</f>
        <v>188</v>
      </c>
      <c r="AB22" s="94">
        <f>SUM($M22:N22)</f>
        <v>534</v>
      </c>
      <c r="AC22" s="94">
        <f>SUM($M22:O22)</f>
        <v>1091</v>
      </c>
      <c r="AD22" s="94">
        <f>SUM($M22:P22)</f>
        <v>1488.5</v>
      </c>
      <c r="AE22" s="94">
        <f>SUM($Q22:Q22)</f>
        <v>472</v>
      </c>
      <c r="AF22" s="94">
        <f>SUM($Q22:R22)</f>
        <v>915</v>
      </c>
      <c r="AG22" s="94">
        <f>SUM($Q22:S22)</f>
        <v>1416</v>
      </c>
      <c r="AI22" s="62"/>
    </row>
    <row r="23" spans="2:35" s="82" customFormat="1" ht="5.0999999999999996" customHeight="1" x14ac:dyDescent="0.25"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</row>
    <row r="24" spans="2:35" x14ac:dyDescent="0.25">
      <c r="B24" s="82"/>
      <c r="C24" s="82"/>
      <c r="D24" s="82" t="s">
        <v>31</v>
      </c>
      <c r="E24" s="82"/>
      <c r="F24" s="82"/>
      <c r="G24" s="82"/>
      <c r="H24" s="85">
        <v>1.0999999999999996</v>
      </c>
      <c r="I24" s="85">
        <v>-1.4</v>
      </c>
      <c r="J24" s="85">
        <v>1.8</v>
      </c>
      <c r="K24" s="85">
        <v>-1.7</v>
      </c>
      <c r="L24" s="85">
        <v>-6.3</v>
      </c>
      <c r="M24" s="85">
        <v>1</v>
      </c>
      <c r="N24" s="85">
        <v>7</v>
      </c>
      <c r="O24" s="85">
        <v>-7</v>
      </c>
      <c r="P24" s="85">
        <v>-4.2</v>
      </c>
      <c r="Q24" s="85">
        <v>0</v>
      </c>
      <c r="R24" s="85">
        <v>0</v>
      </c>
      <c r="S24" s="85">
        <v>1</v>
      </c>
      <c r="T24" s="82"/>
      <c r="U24" s="82"/>
      <c r="V24" s="85">
        <v>-11.9</v>
      </c>
      <c r="W24" s="85">
        <f>SUM($I24:I24)</f>
        <v>-1.4</v>
      </c>
      <c r="X24" s="85">
        <f>SUM($I24:J24)</f>
        <v>0.40000000000000013</v>
      </c>
      <c r="Y24" s="85">
        <f>SUM($I24:K24)</f>
        <v>-1.2999999999999998</v>
      </c>
      <c r="Z24" s="85">
        <f>SUM($I24:L24)</f>
        <v>-7.6</v>
      </c>
      <c r="AA24" s="85">
        <f>SUM($M24:M24)</f>
        <v>1</v>
      </c>
      <c r="AB24" s="85">
        <f>SUM($M24:N24)</f>
        <v>8</v>
      </c>
      <c r="AC24" s="85">
        <f>SUM($M24:O24)</f>
        <v>1</v>
      </c>
      <c r="AD24" s="85">
        <f>SUM($M24:P24)</f>
        <v>-3.2</v>
      </c>
      <c r="AE24" s="85">
        <f>SUM($Q24:Q24)</f>
        <v>0</v>
      </c>
      <c r="AF24" s="85">
        <f>SUM($Q24:R24)</f>
        <v>0</v>
      </c>
      <c r="AG24" s="85">
        <f>SUM($Q24:S24)</f>
        <v>1</v>
      </c>
    </row>
    <row r="25" spans="2:35" x14ac:dyDescent="0.25">
      <c r="B25" s="82"/>
      <c r="C25" s="82"/>
      <c r="D25" s="82" t="s">
        <v>32</v>
      </c>
      <c r="E25" s="82"/>
      <c r="F25" s="82"/>
      <c r="G25" s="82"/>
      <c r="H25" s="85">
        <v>-567.40000000000009</v>
      </c>
      <c r="I25" s="85">
        <v>-0.1</v>
      </c>
      <c r="J25" s="85">
        <v>-0.5</v>
      </c>
      <c r="K25" s="85">
        <v>-0.6</v>
      </c>
      <c r="L25" s="85">
        <v>-84.3</v>
      </c>
      <c r="M25" s="85">
        <v>-2</v>
      </c>
      <c r="N25" s="85">
        <v>-4</v>
      </c>
      <c r="O25" s="85">
        <v>-2</v>
      </c>
      <c r="P25" s="85">
        <v>-5.8000000000000007</v>
      </c>
      <c r="Q25" s="85">
        <v>-3</v>
      </c>
      <c r="R25" s="85">
        <v>-12</v>
      </c>
      <c r="S25" s="85">
        <v>0</v>
      </c>
      <c r="T25" s="82"/>
      <c r="U25" s="82"/>
      <c r="V25" s="85">
        <v>-657.2</v>
      </c>
      <c r="W25" s="85">
        <f>SUM($I25:I25)</f>
        <v>-0.1</v>
      </c>
      <c r="X25" s="85">
        <f>SUM($I25:J25)</f>
        <v>-0.6</v>
      </c>
      <c r="Y25" s="85">
        <f>SUM($I25:K25)</f>
        <v>-1.2</v>
      </c>
      <c r="Z25" s="85">
        <f>SUM($I25:L25)</f>
        <v>-85.5</v>
      </c>
      <c r="AA25" s="85">
        <f>SUM($M25:M25)</f>
        <v>-2</v>
      </c>
      <c r="AB25" s="85">
        <f>SUM($M25:N25)</f>
        <v>-6</v>
      </c>
      <c r="AC25" s="85">
        <f>SUM($M25:O25)</f>
        <v>-8</v>
      </c>
      <c r="AD25" s="85">
        <f>SUM($M25:P25)</f>
        <v>-13.8</v>
      </c>
      <c r="AE25" s="85">
        <f>SUM($Q25:Q25)</f>
        <v>-3</v>
      </c>
      <c r="AF25" s="85">
        <f>SUM($Q25:R25)</f>
        <v>-15</v>
      </c>
      <c r="AG25" s="85">
        <f>SUM($Q25:S25)</f>
        <v>-15</v>
      </c>
    </row>
    <row r="26" spans="2:35" x14ac:dyDescent="0.25">
      <c r="B26" s="82"/>
      <c r="C26" s="82"/>
      <c r="D26" s="82" t="s">
        <v>33</v>
      </c>
      <c r="E26" s="82"/>
      <c r="F26" s="82"/>
      <c r="G26" s="82"/>
      <c r="H26" s="85">
        <v>-46.799999999999983</v>
      </c>
      <c r="I26" s="85">
        <v>-23</v>
      </c>
      <c r="J26" s="85">
        <v>-17.5</v>
      </c>
      <c r="K26" s="85">
        <v>-20.799999999999997</v>
      </c>
      <c r="L26" s="85">
        <v>-41.7</v>
      </c>
      <c r="M26" s="85">
        <v>-17</v>
      </c>
      <c r="N26" s="85">
        <v>-21</v>
      </c>
      <c r="O26" s="85">
        <v>-12</v>
      </c>
      <c r="P26" s="85">
        <v>-11.000000000000014</v>
      </c>
      <c r="Q26" s="85">
        <v>-2</v>
      </c>
      <c r="R26" s="85">
        <v>-6</v>
      </c>
      <c r="S26" s="85">
        <v>-22</v>
      </c>
      <c r="T26" s="82"/>
      <c r="U26" s="82"/>
      <c r="V26" s="85">
        <v>-193.1</v>
      </c>
      <c r="W26" s="85">
        <f>SUM($I26:I26)</f>
        <v>-23</v>
      </c>
      <c r="X26" s="85">
        <f>SUM($I26:J26)</f>
        <v>-40.5</v>
      </c>
      <c r="Y26" s="85">
        <f>SUM($I26:K26)</f>
        <v>-61.3</v>
      </c>
      <c r="Z26" s="85">
        <f>SUM($I26:L26)</f>
        <v>-103</v>
      </c>
      <c r="AA26" s="85">
        <f>SUM($M26:M26)</f>
        <v>-17</v>
      </c>
      <c r="AB26" s="85">
        <f>SUM($M26:N26)</f>
        <v>-38</v>
      </c>
      <c r="AC26" s="85">
        <f>SUM($M26:O26)</f>
        <v>-50</v>
      </c>
      <c r="AD26" s="85">
        <f>SUM($M26:P26)</f>
        <v>-61.000000000000014</v>
      </c>
      <c r="AE26" s="85">
        <f>SUM($Q26:Q26)</f>
        <v>-2</v>
      </c>
      <c r="AF26" s="85">
        <f>SUM($Q26:R26)</f>
        <v>-8</v>
      </c>
      <c r="AG26" s="85">
        <f>SUM($Q26:S26)</f>
        <v>-30</v>
      </c>
    </row>
    <row r="27" spans="2:35" x14ac:dyDescent="0.25">
      <c r="B27" s="82"/>
      <c r="C27" s="82"/>
      <c r="D27" s="82" t="s">
        <v>117</v>
      </c>
      <c r="E27" s="82"/>
      <c r="F27" s="82"/>
      <c r="G27" s="82"/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2"/>
      <c r="U27" s="82"/>
      <c r="V27" s="85">
        <v>0</v>
      </c>
      <c r="W27" s="85">
        <f>SUM($I27:I27)</f>
        <v>0</v>
      </c>
      <c r="X27" s="85">
        <f>SUM($I27:J27)</f>
        <v>0</v>
      </c>
      <c r="Y27" s="85">
        <f>SUM($I27:K27)</f>
        <v>0</v>
      </c>
      <c r="Z27" s="85">
        <f>SUM($I27:L27)</f>
        <v>0</v>
      </c>
      <c r="AA27" s="85">
        <f>SUM($M27:M27)</f>
        <v>0</v>
      </c>
      <c r="AB27" s="85">
        <f>SUM($M27:N27)</f>
        <v>0</v>
      </c>
      <c r="AC27" s="85">
        <f>SUM($M27:O27)</f>
        <v>0</v>
      </c>
      <c r="AD27" s="85">
        <f>SUM($M27:P27)</f>
        <v>0</v>
      </c>
      <c r="AE27" s="85">
        <f>SUM($Q27:Q27)</f>
        <v>0</v>
      </c>
      <c r="AF27" s="85">
        <f>SUM($Q27:R27)</f>
        <v>0</v>
      </c>
      <c r="AG27" s="85">
        <f>SUM($Q27:S27)</f>
        <v>0</v>
      </c>
    </row>
    <row r="28" spans="2:35" x14ac:dyDescent="0.25">
      <c r="B28" s="82"/>
      <c r="C28" s="82"/>
      <c r="D28" s="82" t="s">
        <v>34</v>
      </c>
      <c r="E28" s="82"/>
      <c r="F28" s="82"/>
      <c r="G28" s="82"/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2"/>
      <c r="U28" s="82"/>
      <c r="V28" s="85">
        <v>0</v>
      </c>
      <c r="W28" s="85">
        <f>SUM($I28:I28)</f>
        <v>0</v>
      </c>
      <c r="X28" s="85">
        <f>SUM($I28:J28)</f>
        <v>0</v>
      </c>
      <c r="Y28" s="85">
        <f>SUM($I28:K28)</f>
        <v>0</v>
      </c>
      <c r="Z28" s="85">
        <f>SUM($I28:L28)</f>
        <v>0</v>
      </c>
      <c r="AA28" s="85">
        <f>SUM($M28:M28)</f>
        <v>0</v>
      </c>
      <c r="AB28" s="85">
        <f>SUM($M28:N28)</f>
        <v>0</v>
      </c>
      <c r="AC28" s="85">
        <f>SUM($M28:O28)</f>
        <v>0</v>
      </c>
      <c r="AD28" s="85">
        <f>SUM($M28:P28)</f>
        <v>0</v>
      </c>
      <c r="AE28" s="85">
        <f>SUM($Q28:Q28)</f>
        <v>0</v>
      </c>
      <c r="AF28" s="85">
        <f>SUM($Q28:R28)</f>
        <v>0</v>
      </c>
      <c r="AG28" s="85">
        <f>SUM($Q28:S28)</f>
        <v>0</v>
      </c>
    </row>
    <row r="29" spans="2:35" x14ac:dyDescent="0.25">
      <c r="B29" s="82"/>
      <c r="C29" s="82"/>
      <c r="D29" s="82" t="s">
        <v>35</v>
      </c>
      <c r="E29" s="82"/>
      <c r="F29" s="82"/>
      <c r="G29" s="82"/>
      <c r="H29" s="85">
        <v>-3.9000000000000057</v>
      </c>
      <c r="I29" s="85">
        <v>59.7</v>
      </c>
      <c r="J29" s="85">
        <v>-6.8999999999999986</v>
      </c>
      <c r="K29" s="85">
        <v>-0.60000000000000142</v>
      </c>
      <c r="L29" s="85">
        <v>28.100000000000009</v>
      </c>
      <c r="M29" s="85">
        <v>0</v>
      </c>
      <c r="N29" s="85">
        <v>0</v>
      </c>
      <c r="O29" s="85">
        <v>0</v>
      </c>
      <c r="P29" s="85">
        <v>-4.5</v>
      </c>
      <c r="Q29" s="85">
        <v>0</v>
      </c>
      <c r="R29" s="85">
        <v>-1</v>
      </c>
      <c r="S29" s="85">
        <v>-1</v>
      </c>
      <c r="T29" s="82"/>
      <c r="U29" s="82"/>
      <c r="V29" s="85">
        <v>37.4</v>
      </c>
      <c r="W29" s="85">
        <f>SUM($I29:I29)</f>
        <v>59.7</v>
      </c>
      <c r="X29" s="85">
        <f>SUM($I29:J29)</f>
        <v>52.800000000000004</v>
      </c>
      <c r="Y29" s="85">
        <f>SUM($I29:K29)</f>
        <v>52.2</v>
      </c>
      <c r="Z29" s="85">
        <f>SUM($I29:L29)</f>
        <v>80.300000000000011</v>
      </c>
      <c r="AA29" s="85">
        <f>SUM($M29:M29)</f>
        <v>0</v>
      </c>
      <c r="AB29" s="85">
        <f>SUM($M29:N29)</f>
        <v>0</v>
      </c>
      <c r="AC29" s="85">
        <f>SUM($M29:O29)</f>
        <v>0</v>
      </c>
      <c r="AD29" s="85">
        <f>SUM($M29:P29)</f>
        <v>-4.5</v>
      </c>
      <c r="AE29" s="85">
        <f>SUM($Q29:Q29)</f>
        <v>0</v>
      </c>
      <c r="AF29" s="85">
        <f>SUM($Q29:R29)</f>
        <v>-1</v>
      </c>
      <c r="AG29" s="85">
        <f>SUM($Q29:S29)</f>
        <v>-2</v>
      </c>
    </row>
    <row r="30" spans="2:35" x14ac:dyDescent="0.25">
      <c r="B30" s="82"/>
      <c r="C30" s="82"/>
      <c r="D30" s="82" t="s">
        <v>36</v>
      </c>
      <c r="E30" s="82"/>
      <c r="F30" s="82"/>
      <c r="G30" s="82"/>
      <c r="H30" s="85">
        <v>10.200000000000003</v>
      </c>
      <c r="I30" s="85">
        <v>11.6</v>
      </c>
      <c r="J30" s="85">
        <v>12.799999999999999</v>
      </c>
      <c r="K30" s="85">
        <v>14.5</v>
      </c>
      <c r="L30" s="85">
        <v>13</v>
      </c>
      <c r="M30" s="85">
        <v>10</v>
      </c>
      <c r="N30" s="85">
        <v>12</v>
      </c>
      <c r="O30" s="85">
        <v>9</v>
      </c>
      <c r="P30" s="85">
        <v>8.1000000000000014</v>
      </c>
      <c r="Q30" s="85">
        <v>6</v>
      </c>
      <c r="R30" s="85">
        <v>8</v>
      </c>
      <c r="S30" s="85">
        <v>8</v>
      </c>
      <c r="T30" s="82"/>
      <c r="U30" s="82"/>
      <c r="V30" s="85">
        <v>36.5</v>
      </c>
      <c r="W30" s="85">
        <f>SUM($I30:I30)</f>
        <v>11.6</v>
      </c>
      <c r="X30" s="85">
        <f>SUM($I30:J30)</f>
        <v>24.4</v>
      </c>
      <c r="Y30" s="85">
        <f>SUM($I30:K30)</f>
        <v>38.9</v>
      </c>
      <c r="Z30" s="85">
        <f>SUM($I30:L30)</f>
        <v>51.9</v>
      </c>
      <c r="AA30" s="85">
        <f>SUM($M30:M30)</f>
        <v>10</v>
      </c>
      <c r="AB30" s="85">
        <f>SUM($M30:N30)</f>
        <v>22</v>
      </c>
      <c r="AC30" s="85">
        <f>SUM($M30:O30)</f>
        <v>31</v>
      </c>
      <c r="AD30" s="85">
        <f>SUM($M30:P30)</f>
        <v>39.1</v>
      </c>
      <c r="AE30" s="85">
        <f>SUM($Q30:Q30)</f>
        <v>6</v>
      </c>
      <c r="AF30" s="85">
        <f>SUM($Q30:R30)</f>
        <v>14</v>
      </c>
      <c r="AG30" s="85">
        <f>SUM($Q30:S30)</f>
        <v>22</v>
      </c>
    </row>
    <row r="31" spans="2:35" x14ac:dyDescent="0.25">
      <c r="B31" s="82"/>
      <c r="C31" s="82"/>
      <c r="D31" s="82" t="s">
        <v>37</v>
      </c>
      <c r="E31" s="82"/>
      <c r="F31" s="82"/>
      <c r="G31" s="82"/>
      <c r="H31" s="85">
        <v>-31.800000000000011</v>
      </c>
      <c r="I31" s="85">
        <v>-26.7</v>
      </c>
      <c r="J31" s="85">
        <v>-22.000000000000004</v>
      </c>
      <c r="K31" s="85">
        <v>-16.700000000000003</v>
      </c>
      <c r="L31" s="85">
        <v>-29.900000000000006</v>
      </c>
      <c r="M31" s="85">
        <v>-20</v>
      </c>
      <c r="N31" s="85">
        <v>-44</v>
      </c>
      <c r="O31" s="85">
        <v>-23</v>
      </c>
      <c r="P31" s="85">
        <v>-18.299999999999997</v>
      </c>
      <c r="Q31" s="85">
        <v>-18</v>
      </c>
      <c r="R31" s="85">
        <v>-19</v>
      </c>
      <c r="S31" s="85">
        <v>-31</v>
      </c>
      <c r="T31" s="82"/>
      <c r="U31" s="82"/>
      <c r="V31" s="85">
        <v>-136.80000000000001</v>
      </c>
      <c r="W31" s="85">
        <f>SUM($I31:I31)</f>
        <v>-26.7</v>
      </c>
      <c r="X31" s="85">
        <f>SUM($I31:J31)</f>
        <v>-48.7</v>
      </c>
      <c r="Y31" s="85">
        <f>SUM($I31:K31)</f>
        <v>-65.400000000000006</v>
      </c>
      <c r="Z31" s="85">
        <f>SUM($I31:L31)</f>
        <v>-95.300000000000011</v>
      </c>
      <c r="AA31" s="85">
        <f>SUM($M31:M31)</f>
        <v>-20</v>
      </c>
      <c r="AB31" s="85">
        <f>SUM($M31:N31)</f>
        <v>-64</v>
      </c>
      <c r="AC31" s="85">
        <f>SUM($M31:O31)</f>
        <v>-87</v>
      </c>
      <c r="AD31" s="85">
        <f>SUM($M31:P31)</f>
        <v>-105.3</v>
      </c>
      <c r="AE31" s="85">
        <f>SUM($Q31:Q31)</f>
        <v>-18</v>
      </c>
      <c r="AF31" s="85">
        <f>SUM($Q31:R31)</f>
        <v>-37</v>
      </c>
      <c r="AG31" s="85">
        <f>SUM($Q31:S31)</f>
        <v>-68</v>
      </c>
    </row>
    <row r="32" spans="2:35" x14ac:dyDescent="0.25">
      <c r="B32" s="82"/>
      <c r="C32" s="82"/>
      <c r="D32" s="82" t="s">
        <v>38</v>
      </c>
      <c r="E32" s="82"/>
      <c r="F32" s="82"/>
      <c r="G32" s="82"/>
      <c r="H32" s="85">
        <v>384.3</v>
      </c>
      <c r="I32" s="85">
        <v>-109.1</v>
      </c>
      <c r="J32" s="85">
        <v>-40.599999999999994</v>
      </c>
      <c r="K32" s="85">
        <v>185.7</v>
      </c>
      <c r="L32" s="85">
        <v>73.5</v>
      </c>
      <c r="M32" s="85">
        <v>-66</v>
      </c>
      <c r="N32" s="85">
        <v>-28</v>
      </c>
      <c r="O32" s="85">
        <v>0</v>
      </c>
      <c r="P32" s="85">
        <v>-35.100000000000023</v>
      </c>
      <c r="Q32" s="85">
        <v>-19</v>
      </c>
      <c r="R32" s="85">
        <v>32</v>
      </c>
      <c r="S32" s="85">
        <v>2</v>
      </c>
      <c r="T32" s="82"/>
      <c r="U32" s="82"/>
      <c r="V32" s="85">
        <v>488.2</v>
      </c>
      <c r="W32" s="85">
        <f>SUM($I32:I32)</f>
        <v>-109.1</v>
      </c>
      <c r="X32" s="85">
        <f>SUM($I32:J32)</f>
        <v>-149.69999999999999</v>
      </c>
      <c r="Y32" s="85">
        <f>SUM($I32:K32)</f>
        <v>36</v>
      </c>
      <c r="Z32" s="85">
        <f>SUM($I32:L32)</f>
        <v>109.5</v>
      </c>
      <c r="AA32" s="85">
        <f>SUM($M32:M32)</f>
        <v>-66</v>
      </c>
      <c r="AB32" s="85">
        <f>SUM($M32:N32)</f>
        <v>-94</v>
      </c>
      <c r="AC32" s="85">
        <f>SUM($M32:O32)</f>
        <v>-94</v>
      </c>
      <c r="AD32" s="85">
        <f>SUM($M32:P32)</f>
        <v>-129.10000000000002</v>
      </c>
      <c r="AE32" s="85">
        <f>SUM($Q32:Q32)</f>
        <v>-19</v>
      </c>
      <c r="AF32" s="85">
        <f>SUM($Q32:R32)</f>
        <v>13</v>
      </c>
      <c r="AG32" s="85">
        <f>SUM($Q32:S32)</f>
        <v>15</v>
      </c>
    </row>
    <row r="33" spans="2:35" x14ac:dyDescent="0.25">
      <c r="B33" s="82"/>
      <c r="C33" s="82"/>
      <c r="D33" s="82" t="s">
        <v>39</v>
      </c>
      <c r="E33" s="82"/>
      <c r="F33" s="82"/>
      <c r="G33" s="82"/>
      <c r="H33" s="85">
        <v>10</v>
      </c>
      <c r="I33" s="85">
        <v>-16.2</v>
      </c>
      <c r="J33" s="85">
        <v>-0.80000000000000071</v>
      </c>
      <c r="K33" s="85">
        <v>-7.5</v>
      </c>
      <c r="L33" s="85">
        <v>7</v>
      </c>
      <c r="M33" s="85">
        <v>-19</v>
      </c>
      <c r="N33" s="85">
        <v>-9</v>
      </c>
      <c r="O33" s="85">
        <v>-12</v>
      </c>
      <c r="P33" s="85">
        <v>1.4999999999999929</v>
      </c>
      <c r="Q33" s="85">
        <v>-20</v>
      </c>
      <c r="R33" s="85">
        <v>-14</v>
      </c>
      <c r="S33" s="85">
        <v>-6</v>
      </c>
      <c r="T33" s="82"/>
      <c r="U33" s="82"/>
      <c r="V33" s="85">
        <v>-15</v>
      </c>
      <c r="W33" s="85">
        <f>SUM($I33:I33)</f>
        <v>-16.2</v>
      </c>
      <c r="X33" s="85">
        <f>SUM($I33:J33)</f>
        <v>-17</v>
      </c>
      <c r="Y33" s="85">
        <f>SUM($I33:K33)</f>
        <v>-24.5</v>
      </c>
      <c r="Z33" s="85">
        <f>SUM($I33:L33)</f>
        <v>-17.5</v>
      </c>
      <c r="AA33" s="85">
        <f>SUM($M33:M33)</f>
        <v>-19</v>
      </c>
      <c r="AB33" s="85">
        <f>SUM($M33:N33)</f>
        <v>-28</v>
      </c>
      <c r="AC33" s="85">
        <f>SUM($M33:O33)</f>
        <v>-40</v>
      </c>
      <c r="AD33" s="85">
        <f>SUM($M33:P33)</f>
        <v>-38.500000000000007</v>
      </c>
      <c r="AE33" s="85">
        <f>SUM($Q33:Q33)</f>
        <v>-20</v>
      </c>
      <c r="AF33" s="85">
        <f>SUM($Q33:R33)</f>
        <v>-34</v>
      </c>
      <c r="AG33" s="85">
        <f>SUM($Q33:S33)</f>
        <v>-40</v>
      </c>
    </row>
    <row r="34" spans="2:35" s="82" customFormat="1" ht="5.0999999999999996" customHeight="1" x14ac:dyDescent="0.25"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</row>
    <row r="35" spans="2:35" s="82" customFormat="1" x14ac:dyDescent="0.25">
      <c r="B35" s="62"/>
      <c r="C35" s="80" t="s">
        <v>25</v>
      </c>
      <c r="D35" s="81"/>
      <c r="E35" s="81"/>
      <c r="F35" s="81"/>
      <c r="G35" s="81"/>
      <c r="H35" s="94">
        <v>226.70000000000107</v>
      </c>
      <c r="I35" s="94">
        <v>395.89999999999992</v>
      </c>
      <c r="J35" s="94">
        <v>245.30000000000004</v>
      </c>
      <c r="K35" s="94">
        <v>518.50000000000011</v>
      </c>
      <c r="L35" s="94">
        <v>161.39999999999941</v>
      </c>
      <c r="M35" s="94">
        <v>75</v>
      </c>
      <c r="N35" s="94">
        <v>259</v>
      </c>
      <c r="O35" s="94">
        <v>510</v>
      </c>
      <c r="P35" s="94">
        <v>328.2000000000001</v>
      </c>
      <c r="Q35" s="94">
        <v>416</v>
      </c>
      <c r="R35" s="94">
        <v>431</v>
      </c>
      <c r="S35" s="94">
        <v>452</v>
      </c>
      <c r="T35" s="80"/>
      <c r="U35" s="80"/>
      <c r="V35" s="94">
        <v>1136.0000000000007</v>
      </c>
      <c r="W35" s="94">
        <f>SUM($I35:I35)</f>
        <v>395.89999999999992</v>
      </c>
      <c r="X35" s="94">
        <f>SUM($I35:J35)</f>
        <v>641.19999999999993</v>
      </c>
      <c r="Y35" s="94">
        <f>SUM($I35:K35)</f>
        <v>1159.7</v>
      </c>
      <c r="Z35" s="94">
        <f>SUM($I35:L35)</f>
        <v>1321.0999999999995</v>
      </c>
      <c r="AA35" s="94">
        <f>SUM($M35:M35)</f>
        <v>75</v>
      </c>
      <c r="AB35" s="94">
        <f>SUM($M35:N35)</f>
        <v>334</v>
      </c>
      <c r="AC35" s="94">
        <f>SUM($M35:O35)</f>
        <v>844</v>
      </c>
      <c r="AD35" s="94">
        <f>SUM($M35:P35)</f>
        <v>1172.2</v>
      </c>
      <c r="AE35" s="94">
        <f>SUM($Q35:Q35)</f>
        <v>416</v>
      </c>
      <c r="AF35" s="94">
        <f>SUM($Q35:R35)</f>
        <v>847</v>
      </c>
      <c r="AG35" s="94">
        <f>SUM($Q35:S35)</f>
        <v>1299</v>
      </c>
      <c r="AI35" s="62"/>
    </row>
    <row r="36" spans="2:35" s="82" customFormat="1" ht="5.0999999999999996" customHeight="1" x14ac:dyDescent="0.25"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</row>
    <row r="37" spans="2:35" x14ac:dyDescent="0.25">
      <c r="B37" s="82"/>
      <c r="C37" s="82"/>
      <c r="D37" s="82" t="s">
        <v>40</v>
      </c>
      <c r="E37" s="82"/>
      <c r="F37" s="82"/>
      <c r="G37" s="82"/>
      <c r="H37" s="85">
        <v>-144.5</v>
      </c>
      <c r="I37" s="85">
        <v>-74.8</v>
      </c>
      <c r="J37" s="85">
        <v>-84.09999999999998</v>
      </c>
      <c r="K37" s="85">
        <v>-107.5</v>
      </c>
      <c r="L37" s="85">
        <v>-86.5</v>
      </c>
      <c r="M37" s="85">
        <v>-20</v>
      </c>
      <c r="N37" s="85">
        <v>-72</v>
      </c>
      <c r="O37" s="85">
        <v>-122</v>
      </c>
      <c r="P37" s="85">
        <v>-19.400000000000034</v>
      </c>
      <c r="Q37" s="85">
        <v>-93</v>
      </c>
      <c r="R37" s="85">
        <v>-89</v>
      </c>
      <c r="S37" s="85">
        <v>-94</v>
      </c>
      <c r="T37" s="82"/>
      <c r="U37" s="82"/>
      <c r="V37" s="85">
        <v>-362.4</v>
      </c>
      <c r="W37" s="85">
        <f>SUM($I37:I37)</f>
        <v>-74.8</v>
      </c>
      <c r="X37" s="85">
        <f>SUM($I37:J37)</f>
        <v>-158.89999999999998</v>
      </c>
      <c r="Y37" s="85">
        <f>SUM($I37:K37)</f>
        <v>-266.39999999999998</v>
      </c>
      <c r="Z37" s="85">
        <f>SUM($I37:L37)</f>
        <v>-352.9</v>
      </c>
      <c r="AA37" s="85">
        <f>SUM($M37:M37)</f>
        <v>-20</v>
      </c>
      <c r="AB37" s="85">
        <f>SUM($M37:N37)</f>
        <v>-92</v>
      </c>
      <c r="AC37" s="85">
        <f>SUM($M37:O37)</f>
        <v>-214</v>
      </c>
      <c r="AD37" s="85">
        <f>SUM($M37:P37)</f>
        <v>-233.40000000000003</v>
      </c>
      <c r="AE37" s="85">
        <f>SUM($Q37:Q37)</f>
        <v>-93</v>
      </c>
      <c r="AF37" s="85">
        <f>SUM($Q37:R37)</f>
        <v>-182</v>
      </c>
      <c r="AG37" s="85">
        <f>SUM($Q37:S37)</f>
        <v>-276</v>
      </c>
    </row>
    <row r="38" spans="2:35" s="82" customFormat="1" ht="5.0999999999999996" customHeight="1" x14ac:dyDescent="0.25"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</row>
    <row r="39" spans="2:35" s="82" customFormat="1" x14ac:dyDescent="0.25">
      <c r="B39" s="62"/>
      <c r="C39" s="80" t="s">
        <v>26</v>
      </c>
      <c r="D39" s="81"/>
      <c r="E39" s="81"/>
      <c r="F39" s="81"/>
      <c r="G39" s="81"/>
      <c r="H39" s="94">
        <v>82.200000000001069</v>
      </c>
      <c r="I39" s="94">
        <v>321.09999999999991</v>
      </c>
      <c r="J39" s="94">
        <v>161.20000000000005</v>
      </c>
      <c r="K39" s="94">
        <v>411.00000000000011</v>
      </c>
      <c r="L39" s="94">
        <v>74.899999999999409</v>
      </c>
      <c r="M39" s="94">
        <v>55</v>
      </c>
      <c r="N39" s="94">
        <v>187</v>
      </c>
      <c r="O39" s="94">
        <v>388</v>
      </c>
      <c r="P39" s="94">
        <v>308.80000000000007</v>
      </c>
      <c r="Q39" s="94">
        <v>323</v>
      </c>
      <c r="R39" s="94">
        <v>342</v>
      </c>
      <c r="S39" s="94">
        <v>358</v>
      </c>
      <c r="T39" s="80"/>
      <c r="U39" s="80"/>
      <c r="V39" s="94">
        <v>773.6000000000007</v>
      </c>
      <c r="W39" s="94">
        <f>SUM($I39:I39)</f>
        <v>321.09999999999991</v>
      </c>
      <c r="X39" s="94">
        <f>SUM($I39:J39)</f>
        <v>482.29999999999995</v>
      </c>
      <c r="Y39" s="94">
        <f>SUM($I39:K39)</f>
        <v>893.30000000000007</v>
      </c>
      <c r="Z39" s="94">
        <f>SUM($I39:L39)</f>
        <v>968.19999999999948</v>
      </c>
      <c r="AA39" s="94">
        <f>SUM($M39:M39)</f>
        <v>55</v>
      </c>
      <c r="AB39" s="94">
        <f>SUM($M39:N39)</f>
        <v>242</v>
      </c>
      <c r="AC39" s="94">
        <f>SUM($M39:O39)</f>
        <v>630</v>
      </c>
      <c r="AD39" s="94">
        <f>SUM($M39:P39)</f>
        <v>938.80000000000007</v>
      </c>
      <c r="AE39" s="94">
        <f>SUM($Q39:Q39)</f>
        <v>323</v>
      </c>
      <c r="AF39" s="94">
        <f>SUM($Q39:R39)</f>
        <v>665</v>
      </c>
      <c r="AG39" s="94">
        <f>SUM($Q39:S39)</f>
        <v>1023</v>
      </c>
      <c r="AI39" s="62"/>
    </row>
    <row r="40" spans="2:35" s="82" customFormat="1" ht="5.0999999999999996" customHeight="1" x14ac:dyDescent="0.25"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</row>
    <row r="41" spans="2:35" x14ac:dyDescent="0.25">
      <c r="B41" s="82"/>
      <c r="C41" s="82"/>
      <c r="D41" s="82" t="s">
        <v>41</v>
      </c>
      <c r="E41" s="82"/>
      <c r="F41" s="82"/>
      <c r="G41" s="82"/>
      <c r="H41" s="85">
        <v>94.900000000000318</v>
      </c>
      <c r="I41" s="85">
        <v>320.39999999999958</v>
      </c>
      <c r="J41" s="85">
        <v>161.50000000000006</v>
      </c>
      <c r="K41" s="85">
        <v>409.50000000000045</v>
      </c>
      <c r="L41" s="85">
        <v>75.999999999999659</v>
      </c>
      <c r="M41" s="85">
        <v>55</v>
      </c>
      <c r="N41" s="85">
        <v>186</v>
      </c>
      <c r="O41" s="85">
        <v>386</v>
      </c>
      <c r="P41" s="85">
        <v>308.10000000000105</v>
      </c>
      <c r="Q41" s="85">
        <v>323</v>
      </c>
      <c r="R41" s="85">
        <v>342</v>
      </c>
      <c r="S41" s="85">
        <v>357</v>
      </c>
      <c r="T41" s="82"/>
      <c r="U41" s="82"/>
      <c r="V41" s="85">
        <v>772.50000000000023</v>
      </c>
      <c r="W41" s="85">
        <f>SUM($I41:I41)</f>
        <v>320.39999999999958</v>
      </c>
      <c r="X41" s="85">
        <f>SUM($I41:J41)</f>
        <v>481.89999999999964</v>
      </c>
      <c r="Y41" s="85">
        <f>SUM($I41:K41)</f>
        <v>891.40000000000009</v>
      </c>
      <c r="Z41" s="85">
        <f>SUM($I41:L41)</f>
        <v>967.39999999999975</v>
      </c>
      <c r="AA41" s="85">
        <f>SUM($M41:M41)</f>
        <v>55</v>
      </c>
      <c r="AB41" s="85">
        <f>SUM($M41:N41)</f>
        <v>241</v>
      </c>
      <c r="AC41" s="85">
        <f>SUM($M41:O41)</f>
        <v>627</v>
      </c>
      <c r="AD41" s="85">
        <f>SUM($M41:P41)</f>
        <v>935.10000000000105</v>
      </c>
      <c r="AE41" s="85">
        <f>SUM($Q41:Q41)</f>
        <v>323</v>
      </c>
      <c r="AF41" s="85">
        <f>SUM($Q41:R41)</f>
        <v>665</v>
      </c>
      <c r="AG41" s="85">
        <f>SUM($Q41:S41)</f>
        <v>1022</v>
      </c>
    </row>
    <row r="42" spans="2:35" x14ac:dyDescent="0.25">
      <c r="B42" s="82"/>
      <c r="C42" s="82"/>
      <c r="D42" s="82" t="s">
        <v>42</v>
      </c>
      <c r="E42" s="82"/>
      <c r="F42" s="82"/>
      <c r="G42" s="82"/>
      <c r="H42" s="85">
        <v>-12.699999999999521</v>
      </c>
      <c r="I42" s="85">
        <v>0.70000000000032969</v>
      </c>
      <c r="J42" s="85">
        <v>-0.30000000000001137</v>
      </c>
      <c r="K42" s="85">
        <v>1.5</v>
      </c>
      <c r="L42" s="85">
        <v>-1.1000000000000001</v>
      </c>
      <c r="M42" s="85">
        <v>0</v>
      </c>
      <c r="N42" s="85">
        <v>1</v>
      </c>
      <c r="O42" s="85">
        <v>2</v>
      </c>
      <c r="P42" s="85">
        <v>0.69999999999999973</v>
      </c>
      <c r="Q42" s="85">
        <v>0</v>
      </c>
      <c r="R42" s="85">
        <v>0</v>
      </c>
      <c r="S42" s="85">
        <v>1</v>
      </c>
      <c r="T42" s="82"/>
      <c r="U42" s="82"/>
      <c r="V42" s="85">
        <v>1.1000000000003194</v>
      </c>
      <c r="W42" s="85">
        <f>SUM($I42:I42)</f>
        <v>0.70000000000032969</v>
      </c>
      <c r="X42" s="85">
        <f>SUM($I42:J42)</f>
        <v>0.40000000000031832</v>
      </c>
      <c r="Y42" s="85">
        <f>SUM($I42:K42)</f>
        <v>1.9000000000003183</v>
      </c>
      <c r="Z42" s="85">
        <f>SUM($I42:L42)</f>
        <v>0.80000000000031823</v>
      </c>
      <c r="AA42" s="85">
        <f>SUM($M42:M42)</f>
        <v>0</v>
      </c>
      <c r="AB42" s="85">
        <f>SUM($M42:N42)</f>
        <v>1</v>
      </c>
      <c r="AC42" s="85">
        <f>SUM($M42:O42)</f>
        <v>3</v>
      </c>
      <c r="AD42" s="85">
        <f>SUM($M42:P42)</f>
        <v>3.6999999999999997</v>
      </c>
      <c r="AE42" s="85">
        <f>SUM($Q42:Q42)</f>
        <v>0</v>
      </c>
      <c r="AF42" s="85">
        <f>SUM($Q42:R42)</f>
        <v>0</v>
      </c>
      <c r="AG42" s="85">
        <f>SUM($Q42:S42)</f>
        <v>1</v>
      </c>
    </row>
    <row r="43" spans="2:35" s="82" customFormat="1" ht="5.0999999999999996" customHeight="1" x14ac:dyDescent="0.2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</row>
    <row r="44" spans="2:35" s="82" customFormat="1" ht="12" customHeight="1" x14ac:dyDescent="0.25">
      <c r="B44" s="74" t="s">
        <v>248</v>
      </c>
      <c r="C44" s="75"/>
      <c r="D44" s="75"/>
      <c r="E44" s="75"/>
      <c r="F44" s="75"/>
      <c r="G44" s="75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5"/>
      <c r="U44" s="75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I44" s="62"/>
    </row>
    <row r="45" spans="2:35" s="82" customFormat="1" ht="5.0999999999999996" customHeight="1" x14ac:dyDescent="0.2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</row>
    <row r="46" spans="2:35" s="82" customFormat="1" x14ac:dyDescent="0.25">
      <c r="C46" s="92" t="s">
        <v>27</v>
      </c>
      <c r="D46" s="92"/>
      <c r="E46" s="92"/>
      <c r="F46" s="92"/>
      <c r="G46" s="92"/>
      <c r="H46" s="93">
        <v>637.80000000000109</v>
      </c>
      <c r="I46" s="93">
        <v>640.89999999999986</v>
      </c>
      <c r="J46" s="93">
        <v>478.8</v>
      </c>
      <c r="K46" s="93">
        <v>507.80000000000018</v>
      </c>
      <c r="L46" s="93">
        <v>320.79999999999939</v>
      </c>
      <c r="M46" s="93">
        <v>289</v>
      </c>
      <c r="N46" s="93">
        <v>460</v>
      </c>
      <c r="O46" s="93">
        <v>674</v>
      </c>
      <c r="P46" s="93">
        <v>517.80000000000018</v>
      </c>
      <c r="Q46" s="93">
        <v>618</v>
      </c>
      <c r="R46" s="93">
        <v>603</v>
      </c>
      <c r="S46" s="93">
        <v>648</v>
      </c>
      <c r="T46" s="92"/>
      <c r="U46" s="92"/>
      <c r="V46" s="93">
        <v>2381.4000000000005</v>
      </c>
      <c r="W46" s="93">
        <v>640.89999999999986</v>
      </c>
      <c r="X46" s="93">
        <v>1119.6999999999998</v>
      </c>
      <c r="Y46" s="93">
        <v>1627.5000000000002</v>
      </c>
      <c r="Z46" s="93">
        <v>1948.2999999999993</v>
      </c>
      <c r="AA46" s="93">
        <v>289</v>
      </c>
      <c r="AB46" s="93">
        <v>749</v>
      </c>
      <c r="AC46" s="93">
        <v>1423</v>
      </c>
      <c r="AD46" s="93">
        <v>1940.8000000000002</v>
      </c>
      <c r="AE46" s="93">
        <v>618</v>
      </c>
      <c r="AF46" s="93">
        <v>1221</v>
      </c>
      <c r="AG46" s="93">
        <v>1869</v>
      </c>
    </row>
    <row r="47" spans="2:35" s="82" customFormat="1" ht="5.0999999999999996" customHeight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2:35" x14ac:dyDescent="0.25">
      <c r="B48" s="82"/>
      <c r="C48" s="82"/>
      <c r="D48" s="82" t="s">
        <v>43</v>
      </c>
      <c r="E48" s="82"/>
      <c r="F48" s="82"/>
      <c r="G48" s="82"/>
      <c r="H48" s="85">
        <v>2381.4000000000005</v>
      </c>
      <c r="I48" s="85">
        <v>2549</v>
      </c>
      <c r="J48" s="85">
        <v>2432.6000000000008</v>
      </c>
      <c r="K48" s="85">
        <v>2265.3000000000011</v>
      </c>
      <c r="L48" s="85">
        <v>1948.2999999999993</v>
      </c>
      <c r="M48" s="85">
        <v>1596.3999999999994</v>
      </c>
      <c r="N48" s="85">
        <v>1577.6000000000001</v>
      </c>
      <c r="O48" s="85">
        <v>1743.8</v>
      </c>
      <c r="P48" s="85">
        <v>1940.8000000000002</v>
      </c>
      <c r="Q48" s="85">
        <v>2269.8000000000002</v>
      </c>
      <c r="R48" s="85">
        <v>2412.8000000000002</v>
      </c>
      <c r="S48" s="85">
        <v>2386.8000000000002</v>
      </c>
      <c r="T48" s="82"/>
      <c r="U48" s="82"/>
      <c r="V48" s="85">
        <f t="shared" ref="V48:AG48" si="0">H48</f>
        <v>2381.4000000000005</v>
      </c>
      <c r="W48" s="85">
        <f t="shared" si="0"/>
        <v>2549</v>
      </c>
      <c r="X48" s="85">
        <f t="shared" si="0"/>
        <v>2432.6000000000008</v>
      </c>
      <c r="Y48" s="85">
        <f t="shared" si="0"/>
        <v>2265.3000000000011</v>
      </c>
      <c r="Z48" s="85">
        <f t="shared" si="0"/>
        <v>1948.2999999999993</v>
      </c>
      <c r="AA48" s="85">
        <f t="shared" si="0"/>
        <v>1596.3999999999994</v>
      </c>
      <c r="AB48" s="85">
        <f t="shared" si="0"/>
        <v>1577.6000000000001</v>
      </c>
      <c r="AC48" s="85">
        <f t="shared" si="0"/>
        <v>1743.8</v>
      </c>
      <c r="AD48" s="85">
        <f t="shared" si="0"/>
        <v>1940.8000000000002</v>
      </c>
      <c r="AE48" s="85">
        <f t="shared" si="0"/>
        <v>2269.8000000000002</v>
      </c>
      <c r="AF48" s="85">
        <f t="shared" si="0"/>
        <v>2412.8000000000002</v>
      </c>
      <c r="AG48" s="85">
        <f t="shared" si="0"/>
        <v>2386.8000000000002</v>
      </c>
    </row>
    <row r="49" spans="2:33" x14ac:dyDescent="0.25">
      <c r="B49" s="82"/>
      <c r="C49" s="82"/>
      <c r="D49" s="82" t="s">
        <v>44</v>
      </c>
      <c r="E49" s="82"/>
      <c r="F49" s="82"/>
      <c r="G49" s="82"/>
      <c r="H49" s="98">
        <v>0.34502923976608224</v>
      </c>
      <c r="I49" s="98">
        <v>0.35442523807374637</v>
      </c>
      <c r="J49" s="98">
        <v>0.29948598130841125</v>
      </c>
      <c r="K49" s="98">
        <v>0.31471098982882667</v>
      </c>
      <c r="L49" s="98">
        <v>0.27615906175554311</v>
      </c>
      <c r="M49" s="98">
        <v>0.25998731769181993</v>
      </c>
      <c r="N49" s="98">
        <v>0.3402889245585875</v>
      </c>
      <c r="O49" s="98">
        <v>0.37797752808988766</v>
      </c>
      <c r="P49" s="98">
        <v>0.34384858044164035</v>
      </c>
      <c r="Q49" s="98">
        <v>0.34849187935034803</v>
      </c>
      <c r="R49" s="98">
        <v>0.29323899371069184</v>
      </c>
      <c r="S49" s="98">
        <v>0.3124264994119953</v>
      </c>
      <c r="T49" s="82"/>
      <c r="U49" s="82"/>
      <c r="V49" s="98">
        <v>0.28922535279009598</v>
      </c>
      <c r="W49" s="98">
        <v>0.35442523807374637</v>
      </c>
      <c r="X49" s="98">
        <v>0.32743301880294784</v>
      </c>
      <c r="Y49" s="98">
        <v>0.32340846308387744</v>
      </c>
      <c r="Z49" s="98">
        <v>0.31374948490940646</v>
      </c>
      <c r="AA49" s="98">
        <v>0.25998731769181993</v>
      </c>
      <c r="AB49" s="98">
        <v>0.30354033662217061</v>
      </c>
      <c r="AC49" s="98">
        <v>0.33274554752248281</v>
      </c>
      <c r="AD49" s="98">
        <v>0.33560316379445815</v>
      </c>
      <c r="AE49" s="98">
        <v>0.34849187935034803</v>
      </c>
      <c r="AF49" s="98">
        <v>0.31857842094062566</v>
      </c>
      <c r="AG49" s="98">
        <v>0.31641379310344825</v>
      </c>
    </row>
    <row r="50" spans="2:33" x14ac:dyDescent="0.25">
      <c r="B50" s="82"/>
      <c r="C50" s="82"/>
      <c r="D50" s="82" t="s">
        <v>45</v>
      </c>
      <c r="E50" s="82"/>
      <c r="F50" s="82"/>
      <c r="G50" s="82"/>
      <c r="H50" s="98">
        <v>0.20105007043155376</v>
      </c>
      <c r="I50" s="98">
        <v>0.22615877600758222</v>
      </c>
      <c r="J50" s="98">
        <v>0.14906542056074767</v>
      </c>
      <c r="K50" s="98">
        <v>0.18169188786901522</v>
      </c>
      <c r="L50" s="98">
        <v>0.12338891943070032</v>
      </c>
      <c r="M50" s="98">
        <v>0.11921369689283449</v>
      </c>
      <c r="N50" s="98">
        <v>0.18512573568753343</v>
      </c>
      <c r="O50" s="98">
        <v>0.25033707865168542</v>
      </c>
      <c r="P50" s="98">
        <v>0.20224890607509921</v>
      </c>
      <c r="Q50" s="98">
        <v>0.21902552204176334</v>
      </c>
      <c r="R50" s="98">
        <v>0.17413522012578617</v>
      </c>
      <c r="S50" s="98">
        <v>0.1963935711485692</v>
      </c>
      <c r="T50" s="82"/>
      <c r="U50" s="82"/>
      <c r="V50" s="98">
        <v>0.15274584684052064</v>
      </c>
      <c r="W50" s="98">
        <v>0.22615877600758222</v>
      </c>
      <c r="X50" s="98">
        <v>0.18828202125949903</v>
      </c>
      <c r="Y50" s="98">
        <v>0.18619726268206935</v>
      </c>
      <c r="Z50" s="98">
        <v>0.17335764144699867</v>
      </c>
      <c r="AA50" s="98">
        <v>0.11921369689283449</v>
      </c>
      <c r="AB50" s="98">
        <v>0.15496227510156704</v>
      </c>
      <c r="AC50" s="98">
        <v>0.19238229589137718</v>
      </c>
      <c r="AD50" s="98">
        <v>0.19492169084909117</v>
      </c>
      <c r="AE50" s="98">
        <v>0.21902552204176334</v>
      </c>
      <c r="AF50" s="98">
        <v>0.19472228133645456</v>
      </c>
      <c r="AG50" s="98">
        <v>0.19531034482758622</v>
      </c>
    </row>
    <row r="51" spans="2:33" x14ac:dyDescent="0.25">
      <c r="B51" s="82"/>
      <c r="C51" s="82"/>
      <c r="D51" s="82" t="s">
        <v>46</v>
      </c>
      <c r="E51" s="82"/>
      <c r="F51" s="82"/>
      <c r="G51" s="82"/>
      <c r="H51" s="98">
        <v>4.0508814615614584E-2</v>
      </c>
      <c r="I51" s="98">
        <v>0.14460441395495763</v>
      </c>
      <c r="J51" s="98">
        <v>7.5467289719626199E-2</v>
      </c>
      <c r="K51" s="98">
        <v>0.20317539072190546</v>
      </c>
      <c r="L51" s="98">
        <v>4.6423553845213905E-2</v>
      </c>
      <c r="M51" s="98">
        <v>3.4876347495244132E-2</v>
      </c>
      <c r="N51" s="98">
        <v>9.9518459069020862E-2</v>
      </c>
      <c r="O51" s="98">
        <v>0.17348314606741572</v>
      </c>
      <c r="P51" s="98">
        <v>0.15676198229368116</v>
      </c>
      <c r="Q51" s="98">
        <v>0.14988399071925754</v>
      </c>
      <c r="R51" s="98">
        <v>0.13443396226415094</v>
      </c>
      <c r="S51" s="98">
        <v>0.13994511956095648</v>
      </c>
      <c r="T51" s="82"/>
      <c r="U51" s="82"/>
      <c r="V51" s="98">
        <v>7.4309570303106087E-2</v>
      </c>
      <c r="W51" s="98">
        <v>0.14460441395495763</v>
      </c>
      <c r="X51" s="98">
        <v>0.11063663705030183</v>
      </c>
      <c r="Y51" s="98">
        <v>0.13991084881968863</v>
      </c>
      <c r="Z51" s="98">
        <v>0.12079967034202013</v>
      </c>
      <c r="AA51" s="98">
        <v>3.4876347495244132E-2</v>
      </c>
      <c r="AB51" s="98">
        <v>6.9936157864190371E-2</v>
      </c>
      <c r="AC51" s="98">
        <v>0.11056251102098395</v>
      </c>
      <c r="AD51" s="98">
        <v>0.12245298831910337</v>
      </c>
      <c r="AE51" s="98">
        <v>0.14988399071925754</v>
      </c>
      <c r="AF51" s="98">
        <v>0.14151947222813366</v>
      </c>
      <c r="AG51" s="98">
        <v>0.14096551724137932</v>
      </c>
    </row>
    <row r="52" spans="2:33" x14ac:dyDescent="0.25">
      <c r="B52" s="82"/>
      <c r="C52" s="82"/>
      <c r="D52" s="82" t="s">
        <v>2</v>
      </c>
      <c r="E52" s="82"/>
      <c r="F52" s="82"/>
      <c r="G52" s="82"/>
      <c r="H52" s="98">
        <v>0.27224996798565798</v>
      </c>
      <c r="I52" s="98">
        <v>0.28925396037369677</v>
      </c>
      <c r="J52" s="98">
        <v>0.22373831775700936</v>
      </c>
      <c r="K52" s="98">
        <v>0.25194740759116852</v>
      </c>
      <c r="L52" s="98">
        <v>0.19595626412558761</v>
      </c>
      <c r="M52" s="98">
        <v>0.18325935320228282</v>
      </c>
      <c r="N52" s="98">
        <v>0.24612092027822366</v>
      </c>
      <c r="O52" s="98">
        <v>0.30292134831460676</v>
      </c>
      <c r="P52" s="98">
        <v>0.26345782029103493</v>
      </c>
      <c r="Q52" s="98">
        <v>0.28677494199535963</v>
      </c>
      <c r="R52" s="98">
        <v>0.23702830188679244</v>
      </c>
      <c r="S52" s="98">
        <v>0.25401803214425717</v>
      </c>
      <c r="T52" s="82"/>
      <c r="U52" s="82"/>
      <c r="V52" s="98">
        <v>0.22907548313244902</v>
      </c>
      <c r="W52" s="98">
        <v>0.28925396037369677</v>
      </c>
      <c r="X52" s="98">
        <v>0.25706545446196932</v>
      </c>
      <c r="Y52" s="98">
        <v>0.25544638372677053</v>
      </c>
      <c r="Z52" s="98">
        <v>0.24328509171734319</v>
      </c>
      <c r="AA52" s="98">
        <v>0.18325935320228282</v>
      </c>
      <c r="AB52" s="98">
        <v>0.21735345327916425</v>
      </c>
      <c r="AC52" s="98">
        <v>0.2509257626520896</v>
      </c>
      <c r="AD52" s="98">
        <v>0.25415117070871091</v>
      </c>
      <c r="AE52" s="98">
        <v>0.28677494199535963</v>
      </c>
      <c r="AF52" s="98">
        <v>0.25984251968503935</v>
      </c>
      <c r="AG52" s="98">
        <v>0.25779310344827588</v>
      </c>
    </row>
    <row r="53" spans="2:33" x14ac:dyDescent="0.25">
      <c r="B53" s="82"/>
      <c r="C53" s="82"/>
      <c r="D53" s="82" t="s">
        <v>47</v>
      </c>
      <c r="E53" s="82"/>
      <c r="F53" s="82"/>
      <c r="G53" s="82"/>
      <c r="H53" s="85">
        <v>-166.79999999999995</v>
      </c>
      <c r="I53" s="85">
        <v>-139.80000000000001</v>
      </c>
      <c r="J53" s="85">
        <v>-159.80000000000001</v>
      </c>
      <c r="K53" s="85">
        <v>-141.60000000000002</v>
      </c>
      <c r="L53" s="85">
        <v>-118.79999999999995</v>
      </c>
      <c r="M53" s="85">
        <v>-101</v>
      </c>
      <c r="N53" s="85">
        <v>-114</v>
      </c>
      <c r="O53" s="85">
        <v>-117</v>
      </c>
      <c r="P53" s="85">
        <v>-120.30000000000007</v>
      </c>
      <c r="Q53" s="85">
        <v>-146</v>
      </c>
      <c r="R53" s="85">
        <v>-160</v>
      </c>
      <c r="S53" s="85">
        <v>-147</v>
      </c>
      <c r="T53" s="82"/>
      <c r="U53" s="82"/>
      <c r="V53" s="85">
        <v>-793.5</v>
      </c>
      <c r="W53" s="85">
        <f>SUM($I53:I53)</f>
        <v>-139.80000000000001</v>
      </c>
      <c r="X53" s="85">
        <f>SUM($I53:J53)</f>
        <v>-299.60000000000002</v>
      </c>
      <c r="Y53" s="85">
        <f>SUM($I53:K53)</f>
        <v>-441.20000000000005</v>
      </c>
      <c r="Z53" s="85">
        <f>SUM($I53:L53)</f>
        <v>-560</v>
      </c>
      <c r="AA53" s="85">
        <f>SUM($M53:M53)</f>
        <v>-101</v>
      </c>
      <c r="AB53" s="85">
        <f>SUM($M53:N53)</f>
        <v>-215</v>
      </c>
      <c r="AC53" s="85">
        <f>SUM($M53:O53)</f>
        <v>-332</v>
      </c>
      <c r="AD53" s="85">
        <f>SUM($M53:P53)</f>
        <v>-452.30000000000007</v>
      </c>
      <c r="AE53" s="85">
        <f>SUM($Q53:Q53)</f>
        <v>-146</v>
      </c>
      <c r="AF53" s="85">
        <f>SUM($Q53:R53)</f>
        <v>-306</v>
      </c>
      <c r="AG53" s="85">
        <f>SUM($Q53:S53)</f>
        <v>-453</v>
      </c>
    </row>
    <row r="54" spans="2:33" s="82" customFormat="1" ht="5.0999999999999996" customHeight="1" x14ac:dyDescent="0.25"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</row>
    <row r="55" spans="2:33" s="82" customFormat="1" x14ac:dyDescent="0.25">
      <c r="C55" s="92" t="s">
        <v>28</v>
      </c>
      <c r="D55" s="92"/>
      <c r="E55" s="92"/>
      <c r="F55" s="92"/>
      <c r="G55" s="92"/>
      <c r="H55" s="93">
        <v>3842.5929901974509</v>
      </c>
      <c r="I55" s="93">
        <v>3957.765880255698</v>
      </c>
      <c r="J55" s="93">
        <v>4011.5815560090496</v>
      </c>
      <c r="K55" s="93">
        <v>4122.7592052488981</v>
      </c>
      <c r="L55" s="93">
        <v>3736.8284797702968</v>
      </c>
      <c r="M55" s="93">
        <v>4126.3027806553937</v>
      </c>
      <c r="N55" s="93">
        <v>3943.6931355768975</v>
      </c>
      <c r="O55" s="93">
        <v>4219.6336202472985</v>
      </c>
      <c r="P55" s="93">
        <v>3635.1871179770524</v>
      </c>
      <c r="Q55" s="93">
        <v>3674.054396324349</v>
      </c>
      <c r="R55" s="93">
        <v>4195.1828839439495</v>
      </c>
      <c r="S55" s="93">
        <v>4239.9631856751093</v>
      </c>
      <c r="T55" s="92"/>
      <c r="U55" s="92"/>
      <c r="V55" s="93">
        <v>15921.358825814799</v>
      </c>
      <c r="W55" s="93">
        <f>I55</f>
        <v>3957.765880255698</v>
      </c>
      <c r="X55" s="93">
        <f>SUM($I55:J55)</f>
        <v>7969.3474362647476</v>
      </c>
      <c r="Y55" s="93">
        <f>SUM($I55:K55)</f>
        <v>12092.106641513645</v>
      </c>
      <c r="Z55" s="93">
        <f>SUM($I55:L55)</f>
        <v>15828.935121283941</v>
      </c>
      <c r="AA55" s="93">
        <f>M55</f>
        <v>4126.3027806553937</v>
      </c>
      <c r="AB55" s="93">
        <f>SUM($M55:N55)</f>
        <v>8069.9959162322912</v>
      </c>
      <c r="AC55" s="93">
        <f>SUM($M55:O55)</f>
        <v>12289.62953647959</v>
      </c>
      <c r="AD55" s="93">
        <f>SUM($M55:P55)</f>
        <v>15924.816654456641</v>
      </c>
      <c r="AE55" s="93">
        <f>Q55</f>
        <v>3674.054396324349</v>
      </c>
      <c r="AF55" s="93">
        <f>SUM($Q55:R55)</f>
        <v>7869.2372802682985</v>
      </c>
      <c r="AG55" s="93">
        <f>SUM($Q55:S55)</f>
        <v>12109.200465943408</v>
      </c>
    </row>
    <row r="56" spans="2:33" s="82" customFormat="1" ht="5.0999999999999996" customHeight="1" x14ac:dyDescent="0.25"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</row>
    <row r="57" spans="2:33" x14ac:dyDescent="0.25">
      <c r="B57" s="82"/>
      <c r="C57" s="82"/>
      <c r="D57" s="82" t="s">
        <v>48</v>
      </c>
      <c r="E57" s="82"/>
      <c r="F57" s="82"/>
      <c r="G57" s="82"/>
      <c r="H57" s="85">
        <f>H9/H55*1000</f>
        <v>609.66644294003709</v>
      </c>
      <c r="I57" s="85">
        <f>I9/I55*1000</f>
        <v>559.83604564726068</v>
      </c>
      <c r="J57" s="85">
        <f t="shared" ref="J57:S57" si="1">J9/J55*1000</f>
        <v>533.45543898875496</v>
      </c>
      <c r="K57" s="85">
        <f t="shared" si="1"/>
        <v>488.87162690315813</v>
      </c>
      <c r="L57" s="85">
        <f t="shared" si="1"/>
        <v>438.09878052006076</v>
      </c>
      <c r="M57" s="85">
        <f t="shared" si="1"/>
        <v>382.18232733505806</v>
      </c>
      <c r="N57" s="85">
        <f t="shared" si="1"/>
        <v>473.92125496260144</v>
      </c>
      <c r="O57" s="85">
        <f t="shared" si="1"/>
        <v>527.29696467571523</v>
      </c>
      <c r="P57" s="85">
        <f t="shared" si="1"/>
        <v>540.65992649471298</v>
      </c>
      <c r="Q57" s="85">
        <f t="shared" si="1"/>
        <v>586.54548015291675</v>
      </c>
      <c r="R57" s="85">
        <f t="shared" si="1"/>
        <v>606.40979675440292</v>
      </c>
      <c r="S57" s="85">
        <f t="shared" si="1"/>
        <v>601.65616735038145</v>
      </c>
      <c r="T57" s="82"/>
      <c r="U57" s="82"/>
      <c r="V57" s="85">
        <v>687.29264444258092</v>
      </c>
      <c r="W57" s="85">
        <v>559.82820808096631</v>
      </c>
      <c r="X57" s="85">
        <v>546.55280296051365</v>
      </c>
      <c r="Y57" s="85">
        <v>526.88671022669905</v>
      </c>
      <c r="Z57" s="85">
        <v>505.92609561011056</v>
      </c>
      <c r="AA57" s="85">
        <v>382.18048603826861</v>
      </c>
      <c r="AB57" s="85">
        <v>427.02647922145678</v>
      </c>
      <c r="AC57" s="85">
        <v>461.44451488620865</v>
      </c>
      <c r="AD57" s="85">
        <v>479.52711829558433</v>
      </c>
      <c r="AE57" s="85">
        <v>585.82325719233461</v>
      </c>
      <c r="AF57" s="85">
        <v>596.85150452055768</v>
      </c>
      <c r="AG57" s="85">
        <v>598.20145557599824</v>
      </c>
    </row>
    <row r="58" spans="2:33" x14ac:dyDescent="0.25">
      <c r="B58" s="82"/>
      <c r="C58" s="82"/>
      <c r="D58" s="82" t="s">
        <v>49</v>
      </c>
      <c r="E58" s="82"/>
      <c r="F58" s="82"/>
      <c r="G58" s="82"/>
      <c r="H58" s="85">
        <f>H46/H55*1000</f>
        <v>165.98166957235506</v>
      </c>
      <c r="I58" s="85">
        <f t="shared" ref="I58:S58" si="2">I46/I55*1000</f>
        <v>161.93479336341986</v>
      </c>
      <c r="J58" s="85">
        <f t="shared" si="2"/>
        <v>119.35442251767097</v>
      </c>
      <c r="K58" s="85">
        <f t="shared" si="2"/>
        <v>123.16993904312764</v>
      </c>
      <c r="L58" s="85">
        <f t="shared" si="2"/>
        <v>85.848200348686859</v>
      </c>
      <c r="M58" s="85">
        <f t="shared" si="2"/>
        <v>70.038486112765881</v>
      </c>
      <c r="N58" s="85">
        <f t="shared" si="2"/>
        <v>116.64193541080614</v>
      </c>
      <c r="O58" s="85">
        <f t="shared" si="2"/>
        <v>159.72950750176722</v>
      </c>
      <c r="P58" s="85">
        <f t="shared" si="2"/>
        <v>142.44108575300822</v>
      </c>
      <c r="Q58" s="85">
        <f t="shared" si="2"/>
        <v>168.20654604849307</v>
      </c>
      <c r="R58" s="85">
        <f t="shared" si="2"/>
        <v>143.73628437221106</v>
      </c>
      <c r="S58" s="85">
        <f t="shared" si="2"/>
        <v>152.83151565779977</v>
      </c>
      <c r="T58" s="82"/>
      <c r="U58" s="82"/>
      <c r="V58" s="85">
        <v>157.4418945790627</v>
      </c>
      <c r="W58" s="85">
        <v>161.9325263163295</v>
      </c>
      <c r="X58" s="85">
        <v>140.49984468050764</v>
      </c>
      <c r="Y58" s="85">
        <v>134.59130476110511</v>
      </c>
      <c r="Z58" s="85">
        <v>123.0842765727031</v>
      </c>
      <c r="AA58" s="85">
        <v>70.038148677907188</v>
      </c>
      <c r="AB58" s="85">
        <v>92.815679900426915</v>
      </c>
      <c r="AC58" s="85">
        <v>115.7883168194454</v>
      </c>
      <c r="AD58" s="85">
        <v>121.87237850139726</v>
      </c>
      <c r="AE58" s="85">
        <v>167.9994306008644</v>
      </c>
      <c r="AF58" s="85">
        <v>155.08739881242838</v>
      </c>
      <c r="AG58" s="85">
        <v>154.21220972021251</v>
      </c>
    </row>
    <row r="59" spans="2:33" s="82" customFormat="1" ht="5.0999999999999996" customHeight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</row>
    <row r="60" spans="2:33" s="82" customFormat="1" x14ac:dyDescent="0.25">
      <c r="C60" s="92" t="s">
        <v>29</v>
      </c>
      <c r="D60" s="92"/>
      <c r="E60" s="92"/>
      <c r="F60" s="92"/>
      <c r="G60" s="92"/>
      <c r="H60" s="93">
        <v>4108.4834531166007</v>
      </c>
      <c r="I60" s="93">
        <v>3874.1256032220995</v>
      </c>
      <c r="J60" s="93">
        <v>4048.9612188985993</v>
      </c>
      <c r="K60" s="93">
        <v>4079.0683633509007</v>
      </c>
      <c r="L60" s="93">
        <v>3864.1184414636</v>
      </c>
      <c r="M60" s="93">
        <v>3994.6483110771001</v>
      </c>
      <c r="N60" s="93">
        <v>4227.5012812801506</v>
      </c>
      <c r="O60" s="93">
        <v>4044.2757362673005</v>
      </c>
      <c r="P60" s="93">
        <v>4171.7831431042996</v>
      </c>
      <c r="Q60" s="93">
        <v>4151.6558877203006</v>
      </c>
      <c r="R60" s="93">
        <v>4082.4245046315996</v>
      </c>
      <c r="S60" s="93">
        <v>4363.3393162473003</v>
      </c>
      <c r="T60" s="92"/>
      <c r="U60" s="92"/>
      <c r="V60" s="93">
        <v>15921.358825814799</v>
      </c>
      <c r="W60" s="93">
        <f>I60</f>
        <v>3874.1256032220995</v>
      </c>
      <c r="X60" s="93">
        <f>SUM($I60:J60)</f>
        <v>7923.0868221206983</v>
      </c>
      <c r="Y60" s="93">
        <f>SUM($I60:K60)</f>
        <v>12002.155185471598</v>
      </c>
      <c r="Z60" s="93">
        <f>SUM($I60:L60)</f>
        <v>15866.273626935199</v>
      </c>
      <c r="AA60" s="93">
        <f>M60</f>
        <v>3994.6483110771001</v>
      </c>
      <c r="AB60" s="93">
        <f>SUM($M60:N60)</f>
        <v>8222.1495923572511</v>
      </c>
      <c r="AC60" s="93">
        <f>SUM($M60:O60)</f>
        <v>12266.425328624551</v>
      </c>
      <c r="AD60" s="93">
        <f>SUM($M60:P60)</f>
        <v>16438.208471728853</v>
      </c>
      <c r="AE60" s="93">
        <f>Q60</f>
        <v>4151.6558877203006</v>
      </c>
      <c r="AF60" s="93">
        <f>SUM($Q60:R60)</f>
        <v>8234.0803923518997</v>
      </c>
      <c r="AG60" s="93">
        <f>SUM($Q60:S60)</f>
        <v>12597.4197085992</v>
      </c>
    </row>
    <row r="61" spans="2:33" s="82" customFormat="1" ht="5.0999999999999996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</row>
    <row r="62" spans="2:33" x14ac:dyDescent="0.25">
      <c r="B62" s="82"/>
      <c r="C62" s="82"/>
      <c r="D62" s="82" t="s">
        <v>50</v>
      </c>
      <c r="E62" s="82"/>
      <c r="F62" s="82"/>
      <c r="G62" s="82"/>
      <c r="H62" s="85">
        <v>570.20412565411311</v>
      </c>
      <c r="I62" s="85">
        <v>571.9226031693986</v>
      </c>
      <c r="J62" s="85">
        <v>528.53062410464963</v>
      </c>
      <c r="K62" s="85">
        <v>494.10792378686529</v>
      </c>
      <c r="L62" s="85">
        <v>423.66713774433896</v>
      </c>
      <c r="M62" s="85">
        <v>394.77818250658078</v>
      </c>
      <c r="N62" s="85">
        <v>442.10663917570719</v>
      </c>
      <c r="O62" s="85">
        <v>550.19782393669641</v>
      </c>
      <c r="P62" s="85">
        <v>471.10826267098008</v>
      </c>
      <c r="Q62" s="85">
        <v>519.06999478786861</v>
      </c>
      <c r="R62" s="85">
        <v>623.21044981055945</v>
      </c>
      <c r="S62" s="85">
        <v>584.6894338757736</v>
      </c>
      <c r="T62" s="82"/>
      <c r="U62" s="82"/>
      <c r="V62" s="85">
        <v>652.9405004769111</v>
      </c>
      <c r="W62" s="85">
        <v>571.9226031693986</v>
      </c>
      <c r="X62" s="85">
        <v>549.74785683771529</v>
      </c>
      <c r="Y62" s="85">
        <v>530.83799547203216</v>
      </c>
      <c r="Z62" s="85">
        <v>504.73729297122418</v>
      </c>
      <c r="AA62" s="85">
        <v>394.77818250658078</v>
      </c>
      <c r="AB62" s="85">
        <v>419.11254628220678</v>
      </c>
      <c r="AC62" s="85">
        <v>462.3298153084383</v>
      </c>
      <c r="AD62" s="85">
        <v>464.55773208419521</v>
      </c>
      <c r="AE62" s="85">
        <v>519.06999478786861</v>
      </c>
      <c r="AF62" s="85">
        <v>570.7002757511234</v>
      </c>
      <c r="AG62" s="85">
        <v>575.54555137583088</v>
      </c>
    </row>
    <row r="63" spans="2:33" x14ac:dyDescent="0.25">
      <c r="B63" s="82"/>
      <c r="C63" s="82"/>
      <c r="D63" s="82" t="s">
        <v>51</v>
      </c>
      <c r="E63" s="82"/>
      <c r="F63" s="82"/>
      <c r="G63" s="82"/>
      <c r="H63" s="85">
        <v>155.23805495462236</v>
      </c>
      <c r="I63" s="85">
        <v>165.4308779939827</v>
      </c>
      <c r="J63" s="85">
        <v>118.25255272023658</v>
      </c>
      <c r="K63" s="85">
        <v>124.4892104683554</v>
      </c>
      <c r="L63" s="85">
        <v>83.020229545161399</v>
      </c>
      <c r="M63" s="85">
        <v>72.346794384528749</v>
      </c>
      <c r="N63" s="85">
        <v>108.81169289503761</v>
      </c>
      <c r="O63" s="85">
        <v>166.66666666666666</v>
      </c>
      <c r="P63" s="85">
        <v>124.11715600439275</v>
      </c>
      <c r="Q63" s="85">
        <v>148.85626764682263</v>
      </c>
      <c r="R63" s="85">
        <v>147.71851463670103</v>
      </c>
      <c r="S63" s="85">
        <v>148.52165940866377</v>
      </c>
      <c r="T63" s="82"/>
      <c r="U63" s="82"/>
      <c r="V63" s="85">
        <v>149.57266060349147</v>
      </c>
      <c r="W63" s="85">
        <v>165.4308779939827</v>
      </c>
      <c r="X63" s="85">
        <v>141.32118265748096</v>
      </c>
      <c r="Y63" s="85">
        <v>135.60064628809837</v>
      </c>
      <c r="Z63" s="85">
        <v>122.79505861366779</v>
      </c>
      <c r="AA63" s="85">
        <v>72.346794384528749</v>
      </c>
      <c r="AB63" s="85">
        <v>91.095559247061203</v>
      </c>
      <c r="AC63" s="85">
        <v>116.01046150306959</v>
      </c>
      <c r="AD63" s="85">
        <v>118.06789147098189</v>
      </c>
      <c r="AE63" s="85">
        <v>148.85626764682263</v>
      </c>
      <c r="AF63" s="85">
        <v>148.29219763611866</v>
      </c>
      <c r="AG63" s="85">
        <v>148.37167386502455</v>
      </c>
    </row>
    <row r="64" spans="2:33" s="82" customFormat="1" x14ac:dyDescent="0.25">
      <c r="C64" s="84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</row>
    <row r="65" spans="1:35" s="82" customForma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</row>
    <row r="66" spans="1:35" s="82" customForma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</row>
    <row r="67" spans="1:35" s="82" customForma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</row>
    <row r="68" spans="1:35" s="82" customForma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</row>
    <row r="69" spans="1:35" s="82" customFormat="1" hidden="1" x14ac:dyDescent="0.25">
      <c r="B69" s="62"/>
      <c r="C69" s="62"/>
      <c r="D69" s="62"/>
      <c r="E69" s="62"/>
      <c r="F69" s="62"/>
      <c r="G69" s="62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2"/>
      <c r="U69" s="62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I69" s="62"/>
    </row>
    <row r="70" spans="1:35" s="82" customFormat="1" hidden="1" x14ac:dyDescent="0.25">
      <c r="B70" s="62"/>
      <c r="C70" s="62"/>
      <c r="D70" s="62"/>
      <c r="E70" s="62"/>
      <c r="F70" s="62"/>
      <c r="G70" s="62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2"/>
      <c r="U70" s="62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I70" s="62"/>
    </row>
    <row r="71" spans="1:35" s="82" customFormat="1" hidden="1" x14ac:dyDescent="0.25">
      <c r="B71" s="62"/>
      <c r="C71" s="62"/>
      <c r="D71" s="62"/>
      <c r="E71" s="62"/>
      <c r="F71" s="62"/>
      <c r="G71" s="62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2"/>
      <c r="U71" s="62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I71" s="62"/>
    </row>
    <row r="72" spans="1:35" s="82" customForma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</row>
    <row r="73" spans="1:35" s="82" customForma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</row>
    <row r="74" spans="1:35" s="82" customFormat="1" hidden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</row>
    <row r="75" spans="1:35" ht="12" hidden="1" customHeight="1" x14ac:dyDescent="0.25">
      <c r="A75" s="62"/>
    </row>
    <row r="76" spans="1:35" s="82" customFormat="1" ht="12" hidden="1" customHeight="1" x14ac:dyDescent="0.2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2"/>
      <c r="U76" s="62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I76" s="62"/>
    </row>
    <row r="77" spans="1:35" s="82" customFormat="1" ht="12" hidden="1" customHeight="1" x14ac:dyDescent="0.25">
      <c r="B77" s="62"/>
      <c r="C77" s="62"/>
      <c r="D77" s="62"/>
      <c r="E77" s="62"/>
      <c r="F77" s="6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2"/>
      <c r="U77" s="62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I77" s="62"/>
    </row>
    <row r="78" spans="1:35" s="82" customFormat="1" ht="12" hidden="1" customHeight="1" x14ac:dyDescent="0.25">
      <c r="B78" s="62"/>
      <c r="C78" s="62"/>
      <c r="D78" s="62"/>
      <c r="E78" s="62"/>
      <c r="F78" s="6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2"/>
      <c r="U78" s="62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I78" s="62"/>
    </row>
    <row r="79" spans="1:35" s="82" customFormat="1" ht="12" hidden="1" customHeight="1" x14ac:dyDescent="0.25">
      <c r="B79" s="62"/>
      <c r="C79" s="62"/>
      <c r="D79" s="62"/>
      <c r="E79" s="62"/>
      <c r="F79" s="6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2"/>
      <c r="U79" s="62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I79" s="62"/>
    </row>
    <row r="80" spans="1:35" s="82" customFormat="1" ht="12" hidden="1" customHeight="1" x14ac:dyDescent="0.25">
      <c r="B80" s="62"/>
      <c r="C80" s="62"/>
      <c r="D80" s="62"/>
      <c r="E80" s="62"/>
      <c r="F80" s="6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2"/>
      <c r="U80" s="62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I80" s="62"/>
    </row>
    <row r="81" spans="1:35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2"/>
      <c r="U81" s="62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I81" s="62"/>
    </row>
    <row r="82" spans="1:35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2"/>
      <c r="U82" s="62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I82" s="62"/>
    </row>
    <row r="83" spans="1:35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2"/>
      <c r="U83" s="62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I83" s="62"/>
    </row>
    <row r="84" spans="1:35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2"/>
      <c r="U84" s="62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I84" s="62"/>
    </row>
    <row r="85" spans="1:35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2"/>
      <c r="U85" s="62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I85" s="62"/>
    </row>
    <row r="86" spans="1:35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2"/>
      <c r="U86" s="62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I86" s="62"/>
    </row>
    <row r="87" spans="1:35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2"/>
      <c r="U87" s="62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I87" s="62"/>
    </row>
    <row r="88" spans="1:35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2"/>
      <c r="U88" s="62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I88" s="62"/>
    </row>
    <row r="89" spans="1:35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2"/>
      <c r="U89" s="62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I89" s="62"/>
    </row>
    <row r="90" spans="1:35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2"/>
      <c r="U90" s="62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I90" s="62"/>
    </row>
    <row r="91" spans="1:35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2"/>
      <c r="U91" s="62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I91" s="62"/>
    </row>
    <row r="92" spans="1:35" ht="12" hidden="1" customHeight="1" x14ac:dyDescent="0.25">
      <c r="A92" s="62"/>
    </row>
    <row r="93" spans="1:35" ht="12" hidden="1" customHeight="1" x14ac:dyDescent="0.25">
      <c r="A93" s="62"/>
    </row>
    <row r="94" spans="1:35" ht="12" hidden="1" customHeight="1" x14ac:dyDescent="0.25">
      <c r="A94" s="62"/>
    </row>
    <row r="95" spans="1:35" ht="12" hidden="1" customHeight="1" x14ac:dyDescent="0.25">
      <c r="A95" s="62"/>
    </row>
    <row r="96" spans="1:35" ht="12" hidden="1" customHeight="1" x14ac:dyDescent="0.25">
      <c r="A96" s="62"/>
    </row>
    <row r="97" spans="1:35" ht="12" hidden="1" customHeight="1" x14ac:dyDescent="0.25">
      <c r="A97" s="62"/>
    </row>
    <row r="98" spans="1:35" ht="12" hidden="1" customHeight="1" x14ac:dyDescent="0.25">
      <c r="A98" s="62"/>
    </row>
    <row r="99" spans="1:35" ht="12" hidden="1" customHeight="1" x14ac:dyDescent="0.25">
      <c r="A99" s="62"/>
    </row>
    <row r="100" spans="1:35" ht="12" hidden="1" customHeight="1" x14ac:dyDescent="0.25">
      <c r="A100" s="62"/>
    </row>
    <row r="101" spans="1:35" ht="12" hidden="1" customHeight="1" x14ac:dyDescent="0.25">
      <c r="A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</row>
    <row r="102" spans="1:35" ht="12" hidden="1" customHeight="1" x14ac:dyDescent="0.25"/>
    <row r="103" spans="1:35" ht="12" hidden="1" customHeight="1" x14ac:dyDescent="0.25"/>
    <row r="104" spans="1:35" ht="12" hidden="1" customHeight="1" x14ac:dyDescent="0.25"/>
    <row r="105" spans="1:35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2"/>
      <c r="U105" s="62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I105" s="62"/>
    </row>
    <row r="106" spans="1:35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2"/>
      <c r="U106" s="62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I106" s="62"/>
    </row>
    <row r="107" spans="1:35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2"/>
      <c r="U107" s="62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I107" s="62"/>
    </row>
    <row r="108" spans="1:35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2"/>
      <c r="U108" s="62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I108" s="62"/>
    </row>
    <row r="109" spans="1:35" s="82" customFormat="1" ht="12" hidden="1" customHeight="1" x14ac:dyDescent="0.2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2"/>
      <c r="U109" s="62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I109" s="62"/>
    </row>
    <row r="110" spans="1:35" s="82" customFormat="1" ht="12" hidden="1" customHeight="1" x14ac:dyDescent="0.25">
      <c r="B110" s="62"/>
      <c r="C110" s="62"/>
      <c r="D110" s="62"/>
      <c r="E110" s="62"/>
      <c r="F110" s="62"/>
      <c r="G110" s="6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2"/>
      <c r="U110" s="62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I110" s="62"/>
    </row>
    <row r="111" spans="1:35" s="82" customFormat="1" ht="12" hidden="1" customHeight="1" x14ac:dyDescent="0.25">
      <c r="B111" s="62"/>
      <c r="C111" s="62"/>
      <c r="D111" s="62"/>
      <c r="E111" s="62"/>
      <c r="F111" s="62"/>
      <c r="G111" s="62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2"/>
      <c r="U111" s="62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I111" s="62"/>
    </row>
    <row r="112" spans="1:35" s="82" customFormat="1" ht="12" hidden="1" customHeight="1" x14ac:dyDescent="0.25">
      <c r="B112" s="62"/>
      <c r="C112" s="62"/>
      <c r="D112" s="62"/>
      <c r="E112" s="62"/>
      <c r="F112" s="62"/>
      <c r="G112" s="62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2"/>
      <c r="U112" s="62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I112" s="62"/>
    </row>
    <row r="113" spans="2:35" s="82" customFormat="1" ht="12" hidden="1" customHeight="1" x14ac:dyDescent="0.25">
      <c r="B113" s="62"/>
      <c r="C113" s="62"/>
      <c r="D113" s="62"/>
      <c r="E113" s="62"/>
      <c r="F113" s="62"/>
      <c r="G113" s="6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2"/>
      <c r="U113" s="62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I113" s="62"/>
    </row>
    <row r="114" spans="2:35" s="82" customFormat="1" ht="12" hidden="1" customHeight="1" x14ac:dyDescent="0.25">
      <c r="B114" s="62"/>
      <c r="C114" s="62"/>
      <c r="D114" s="62"/>
      <c r="E114" s="62"/>
      <c r="F114" s="62"/>
      <c r="G114" s="6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2"/>
      <c r="U114" s="62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I114" s="62"/>
    </row>
    <row r="115" spans="2:35" s="82" customFormat="1" ht="12" hidden="1" customHeight="1" x14ac:dyDescent="0.25">
      <c r="B115" s="62"/>
      <c r="C115" s="62"/>
      <c r="D115" s="62"/>
      <c r="E115" s="62"/>
      <c r="F115" s="62"/>
      <c r="G115" s="6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2"/>
      <c r="U115" s="62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I115" s="62"/>
    </row>
    <row r="116" spans="2:35" s="82" customFormat="1" ht="12" hidden="1" customHeight="1" x14ac:dyDescent="0.25">
      <c r="B116" s="62"/>
      <c r="C116" s="62"/>
      <c r="D116" s="62"/>
      <c r="E116" s="62"/>
      <c r="F116" s="62"/>
      <c r="G116" s="6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2"/>
      <c r="U116" s="62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I116" s="62"/>
    </row>
    <row r="117" spans="2:35" s="82" customFormat="1" ht="12" hidden="1" customHeight="1" x14ac:dyDescent="0.25">
      <c r="B117" s="62"/>
      <c r="C117" s="62"/>
      <c r="D117" s="62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2"/>
      <c r="U117" s="62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I117" s="62"/>
    </row>
    <row r="118" spans="2:35" s="82" customFormat="1" ht="12" hidden="1" customHeight="1" x14ac:dyDescent="0.25">
      <c r="B118" s="62"/>
      <c r="C118" s="62"/>
      <c r="D118" s="62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2"/>
      <c r="U118" s="62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I118" s="62"/>
    </row>
    <row r="119" spans="2:35" s="82" customFormat="1" ht="12" hidden="1" customHeight="1" x14ac:dyDescent="0.25">
      <c r="B119" s="62"/>
      <c r="C119" s="62"/>
      <c r="D119" s="62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2"/>
      <c r="U119" s="62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I119" s="62"/>
    </row>
    <row r="120" spans="2:35" s="82" customFormat="1" ht="12" hidden="1" customHeight="1" x14ac:dyDescent="0.25">
      <c r="B120" s="62"/>
      <c r="C120" s="62"/>
      <c r="D120" s="62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2"/>
      <c r="U120" s="62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I120" s="62"/>
    </row>
    <row r="121" spans="2:35" s="82" customFormat="1" ht="12" hidden="1" customHeight="1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2"/>
      <c r="U121" s="62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I121" s="62"/>
    </row>
    <row r="122" spans="2:35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2"/>
      <c r="U122" s="62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I122" s="62"/>
    </row>
    <row r="123" spans="2:35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2"/>
      <c r="U123" s="62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I123" s="62"/>
    </row>
    <row r="124" spans="2:35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2"/>
      <c r="U124" s="62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I124" s="62"/>
    </row>
    <row r="125" spans="2:35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2"/>
      <c r="U125" s="62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I125" s="62"/>
    </row>
    <row r="126" spans="2:35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2"/>
      <c r="U126" s="62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I126" s="62"/>
    </row>
    <row r="127" spans="2:35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2"/>
      <c r="U127" s="62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I127" s="62"/>
    </row>
    <row r="128" spans="2:35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2"/>
      <c r="U128" s="62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I128" s="62"/>
    </row>
    <row r="129" ht="12" hidden="1" customHeight="1" x14ac:dyDescent="0.25"/>
    <row r="130" ht="12" hidden="1" customHeight="1" x14ac:dyDescent="0.25"/>
    <row r="131" ht="12" hidden="1" customHeight="1" x14ac:dyDescent="0.25"/>
    <row r="132" ht="12" hidden="1" customHeight="1" x14ac:dyDescent="0.25"/>
    <row r="133" ht="12" hidden="1" customHeight="1" x14ac:dyDescent="0.25"/>
    <row r="134" ht="12" hidden="1" customHeight="1" x14ac:dyDescent="0.25"/>
    <row r="135" ht="12" hidden="1" customHeight="1" x14ac:dyDescent="0.25"/>
    <row r="136" ht="12" hidden="1" customHeight="1" x14ac:dyDescent="0.25"/>
    <row r="137" ht="12" hidden="1" customHeight="1" x14ac:dyDescent="0.25"/>
    <row r="138" ht="12" hidden="1" customHeight="1" x14ac:dyDescent="0.25"/>
    <row r="139" ht="12" hidden="1" customHeight="1" x14ac:dyDescent="0.25"/>
    <row r="140" ht="12" hidden="1" customHeight="1" x14ac:dyDescent="0.25"/>
    <row r="141" ht="12" hidden="1" customHeight="1" x14ac:dyDescent="0.25"/>
    <row r="142" ht="12" hidden="1" customHeight="1" x14ac:dyDescent="0.25"/>
    <row r="143" ht="12" hidden="1" customHeight="1" x14ac:dyDescent="0.25"/>
    <row r="144" ht="12" hidden="1" customHeight="1" x14ac:dyDescent="0.25"/>
    <row r="145" ht="12" hidden="1" customHeight="1" x14ac:dyDescent="0.25"/>
    <row r="146" ht="12" hidden="1" customHeight="1" x14ac:dyDescent="0.25"/>
    <row r="147" ht="12" hidden="1" customHeight="1" x14ac:dyDescent="0.25"/>
    <row r="148" ht="12" hidden="1" customHeight="1" x14ac:dyDescent="0.25"/>
    <row r="149" ht="12" hidden="1" customHeight="1" x14ac:dyDescent="0.25"/>
    <row r="150" ht="12" hidden="1" customHeight="1" x14ac:dyDescent="0.25"/>
    <row r="151" ht="12" hidden="1" customHeight="1" x14ac:dyDescent="0.25"/>
    <row r="152" ht="12" hidden="1" customHeight="1" x14ac:dyDescent="0.25"/>
    <row r="153" ht="12" hidden="1" customHeight="1" x14ac:dyDescent="0.25"/>
    <row r="154" ht="12" hidden="1" customHeight="1" x14ac:dyDescent="0.25"/>
    <row r="155" ht="12" hidden="1" customHeight="1" x14ac:dyDescent="0.25"/>
    <row r="156" ht="12" hidden="1" customHeight="1" x14ac:dyDescent="0.25"/>
    <row r="157" ht="12" hidden="1" customHeight="1" x14ac:dyDescent="0.25"/>
    <row r="158" ht="12" hidden="1" customHeight="1" x14ac:dyDescent="0.25"/>
    <row r="159" ht="12" hidden="1" customHeight="1" x14ac:dyDescent="0.25"/>
    <row r="160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</sheetData>
  <mergeCells count="1">
    <mergeCell ref="C22:E22"/>
  </mergeCells>
  <pageMargins left="0.7" right="0.7" top="0.75" bottom="0.75" header="0.3" footer="0.3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AR226"/>
  <sheetViews>
    <sheetView zoomScale="85" zoomScaleNormal="85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12" customHeight="1" zeroHeight="1" outlineLevelCol="1" x14ac:dyDescent="0.25"/>
  <cols>
    <col min="1" max="1" width="0.85546875" style="82" customWidth="1"/>
    <col min="2" max="3" width="1.7109375" style="62" customWidth="1"/>
    <col min="4" max="4" width="47.7109375" style="62" customWidth="1"/>
    <col min="5" max="5" width="9.140625" style="62" customWidth="1"/>
    <col min="6" max="7" width="0.85546875" style="62" customWidth="1"/>
    <col min="8" max="8" width="9.140625" style="63" hidden="1" customWidth="1" outlineLevel="1"/>
    <col min="9" max="9" width="9.140625" style="63" customWidth="1" collapsed="1"/>
    <col min="10" max="19" width="9.140625" style="63" customWidth="1"/>
    <col min="20" max="21" width="2.7109375" style="62" customWidth="1"/>
    <col min="22" max="22" width="9.140625" style="63" customWidth="1"/>
    <col min="23" max="25" width="9.140625" style="63" hidden="1" customWidth="1" outlineLevel="1"/>
    <col min="26" max="26" width="9.140625" style="63" customWidth="1" collapsed="1"/>
    <col min="27" max="29" width="9.140625" style="63" hidden="1" customWidth="1" outlineLevel="1"/>
    <col min="30" max="30" width="9.140625" style="63" customWidth="1" collapsed="1"/>
    <col min="31" max="33" width="9.140625" style="63" customWidth="1"/>
    <col min="34" max="34" width="0.85546875" style="82" customWidth="1"/>
    <col min="35" max="44" width="0" style="62" hidden="1" customWidth="1"/>
    <col min="45" max="16384" width="9.140625" style="62" hidden="1"/>
  </cols>
  <sheetData>
    <row r="1" spans="1:33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s="10" customFormat="1" ht="32.25" customHeight="1" x14ac:dyDescent="0.25">
      <c r="A2" s="9"/>
    </row>
    <row r="3" spans="1:33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</row>
    <row r="4" spans="1:33" ht="12" customHeight="1" x14ac:dyDescent="0.25">
      <c r="B4" s="66" t="s">
        <v>312</v>
      </c>
      <c r="C4" s="66"/>
      <c r="D4" s="65"/>
      <c r="E4" s="65"/>
      <c r="F4" s="65"/>
      <c r="G4" s="65"/>
      <c r="H4" s="67" t="s">
        <v>249</v>
      </c>
      <c r="I4" s="67" t="s">
        <v>14</v>
      </c>
      <c r="J4" s="67" t="s">
        <v>205</v>
      </c>
      <c r="K4" s="67" t="s">
        <v>206</v>
      </c>
      <c r="L4" s="67" t="s">
        <v>207</v>
      </c>
      <c r="M4" s="67" t="s">
        <v>200</v>
      </c>
      <c r="N4" s="67" t="s">
        <v>202</v>
      </c>
      <c r="O4" s="67" t="s">
        <v>208</v>
      </c>
      <c r="P4" s="67" t="s">
        <v>250</v>
      </c>
      <c r="Q4" s="67" t="s">
        <v>251</v>
      </c>
      <c r="R4" s="67" t="s">
        <v>349</v>
      </c>
      <c r="S4" s="67" t="s">
        <v>350</v>
      </c>
      <c r="T4" s="65"/>
      <c r="U4" s="65"/>
      <c r="V4" s="68" t="s">
        <v>274</v>
      </c>
      <c r="W4" s="67" t="s">
        <v>14</v>
      </c>
      <c r="X4" s="68" t="s">
        <v>15</v>
      </c>
      <c r="Y4" s="68" t="s">
        <v>16</v>
      </c>
      <c r="Z4" s="68" t="s">
        <v>275</v>
      </c>
      <c r="AA4" s="67" t="s">
        <v>200</v>
      </c>
      <c r="AB4" s="68" t="s">
        <v>201</v>
      </c>
      <c r="AC4" s="67" t="s">
        <v>209</v>
      </c>
      <c r="AD4" s="115" t="s">
        <v>345</v>
      </c>
      <c r="AE4" s="67" t="s">
        <v>251</v>
      </c>
      <c r="AF4" s="67" t="s">
        <v>351</v>
      </c>
      <c r="AG4" s="67" t="s">
        <v>352</v>
      </c>
    </row>
    <row r="5" spans="1:33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2"/>
      <c r="U5" s="82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3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2"/>
      <c r="U6" s="82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 ht="12" customHeight="1" x14ac:dyDescent="0.25">
      <c r="A7" s="62"/>
      <c r="B7" s="71" t="s">
        <v>91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2"/>
      <c r="U7" s="72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</row>
    <row r="8" spans="1:33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3" x14ac:dyDescent="0.25">
      <c r="C9" s="80" t="s">
        <v>92</v>
      </c>
      <c r="D9" s="81"/>
      <c r="E9" s="81"/>
      <c r="F9" s="81"/>
      <c r="G9" s="81"/>
      <c r="H9" s="94">
        <v>82.200000000000045</v>
      </c>
      <c r="I9" s="94">
        <v>321.09999999999957</v>
      </c>
      <c r="J9" s="94">
        <v>161.20000000000005</v>
      </c>
      <c r="K9" s="94">
        <v>411.00000000000045</v>
      </c>
      <c r="L9" s="94">
        <v>74.899999999999636</v>
      </c>
      <c r="M9" s="94">
        <v>55</v>
      </c>
      <c r="N9" s="94">
        <v>187</v>
      </c>
      <c r="O9" s="94">
        <v>388</v>
      </c>
      <c r="P9" s="94">
        <v>308.80000000000109</v>
      </c>
      <c r="Q9" s="94">
        <v>323</v>
      </c>
      <c r="R9" s="94">
        <v>342</v>
      </c>
      <c r="S9" s="94">
        <v>358</v>
      </c>
      <c r="T9" s="81"/>
      <c r="U9" s="81"/>
      <c r="V9" s="94">
        <v>773.6</v>
      </c>
      <c r="W9" s="94">
        <f>SUM($I9:I9)</f>
        <v>321.09999999999957</v>
      </c>
      <c r="X9" s="94">
        <f>SUM($I9:J9)</f>
        <v>482.29999999999961</v>
      </c>
      <c r="Y9" s="94">
        <f>SUM($I9:K9)</f>
        <v>893.30000000000007</v>
      </c>
      <c r="Z9" s="94">
        <f>SUM($I9:L9)</f>
        <v>968.1999999999997</v>
      </c>
      <c r="AA9" s="94">
        <f>SUM($M9:M9)</f>
        <v>55</v>
      </c>
      <c r="AB9" s="94">
        <f>SUM($M9:N9)</f>
        <v>242</v>
      </c>
      <c r="AC9" s="94">
        <f>SUM($M9:O9)</f>
        <v>630</v>
      </c>
      <c r="AD9" s="94">
        <f>SUM($M9:P9)</f>
        <v>938.80000000000109</v>
      </c>
      <c r="AE9" s="94">
        <f>SUM($Q9:Q9)</f>
        <v>323</v>
      </c>
      <c r="AF9" s="94">
        <f>SUM($Q9:R9)</f>
        <v>665</v>
      </c>
      <c r="AG9" s="94">
        <f>SUM($Q9:S9)</f>
        <v>1023</v>
      </c>
    </row>
    <row r="10" spans="1:33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3" ht="24" x14ac:dyDescent="0.25">
      <c r="B11" s="82"/>
      <c r="C11" s="82"/>
      <c r="D11" s="99" t="s">
        <v>93</v>
      </c>
      <c r="E11" s="82"/>
      <c r="F11" s="82"/>
      <c r="G11" s="8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2"/>
      <c r="U11" s="82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</row>
    <row r="12" spans="1:33" x14ac:dyDescent="0.25">
      <c r="B12" s="82"/>
      <c r="C12" s="82"/>
      <c r="D12" s="101" t="s">
        <v>94</v>
      </c>
      <c r="E12" s="82"/>
      <c r="F12" s="82"/>
      <c r="G12" s="82"/>
      <c r="H12" s="85">
        <v>166.79999999999995</v>
      </c>
      <c r="I12" s="85">
        <v>139.80000000000001</v>
      </c>
      <c r="J12" s="85">
        <v>159.80000000000001</v>
      </c>
      <c r="K12" s="85">
        <v>141.60000000000002</v>
      </c>
      <c r="L12" s="85">
        <v>118.79999999999995</v>
      </c>
      <c r="M12" s="85">
        <v>101</v>
      </c>
      <c r="N12" s="85">
        <v>114</v>
      </c>
      <c r="O12" s="85">
        <v>117</v>
      </c>
      <c r="P12" s="85">
        <v>120.30000000000007</v>
      </c>
      <c r="Q12" s="85">
        <v>146</v>
      </c>
      <c r="R12" s="85">
        <v>160</v>
      </c>
      <c r="S12" s="85">
        <v>147</v>
      </c>
      <c r="T12" s="82"/>
      <c r="U12" s="82"/>
      <c r="V12" s="85">
        <v>793.5</v>
      </c>
      <c r="W12" s="85">
        <f>SUM($I12:I12)</f>
        <v>139.80000000000001</v>
      </c>
      <c r="X12" s="85">
        <f>SUM($I12:J12)</f>
        <v>299.60000000000002</v>
      </c>
      <c r="Y12" s="85">
        <f>SUM($I12:K12)</f>
        <v>441.20000000000005</v>
      </c>
      <c r="Z12" s="85">
        <f>SUM($I12:L12)</f>
        <v>560</v>
      </c>
      <c r="AA12" s="85">
        <f>SUM($M12:M12)</f>
        <v>101</v>
      </c>
      <c r="AB12" s="85">
        <f>SUM($M12:N12)</f>
        <v>215</v>
      </c>
      <c r="AC12" s="85">
        <f>SUM($M12:O12)</f>
        <v>332</v>
      </c>
      <c r="AD12" s="85">
        <f>SUM($M12:P12)</f>
        <v>452.30000000000007</v>
      </c>
      <c r="AE12" s="85">
        <f>SUM($Q12:Q12)</f>
        <v>146</v>
      </c>
      <c r="AF12" s="85">
        <f>SUM($Q12:R12)</f>
        <v>306</v>
      </c>
      <c r="AG12" s="85">
        <f>SUM($Q12:S12)</f>
        <v>453</v>
      </c>
    </row>
    <row r="13" spans="1:33" x14ac:dyDescent="0.25">
      <c r="B13" s="82"/>
      <c r="C13" s="82"/>
      <c r="D13" s="101" t="s">
        <v>31</v>
      </c>
      <c r="E13" s="82"/>
      <c r="F13" s="82"/>
      <c r="G13" s="82"/>
      <c r="H13" s="85">
        <v>-1.0999999999999996</v>
      </c>
      <c r="I13" s="85">
        <v>1.4</v>
      </c>
      <c r="J13" s="85">
        <v>-1.8</v>
      </c>
      <c r="K13" s="85">
        <v>1.7</v>
      </c>
      <c r="L13" s="85">
        <v>6.3</v>
      </c>
      <c r="M13" s="85">
        <v>-1</v>
      </c>
      <c r="N13" s="85">
        <v>-7</v>
      </c>
      <c r="O13" s="85">
        <v>7</v>
      </c>
      <c r="P13" s="85">
        <v>4.2</v>
      </c>
      <c r="Q13" s="85">
        <v>0</v>
      </c>
      <c r="R13" s="85">
        <v>0</v>
      </c>
      <c r="S13" s="85">
        <v>-1</v>
      </c>
      <c r="T13" s="82"/>
      <c r="U13" s="82"/>
      <c r="V13" s="85">
        <v>11.9</v>
      </c>
      <c r="W13" s="85">
        <f>SUM($I13:I13)</f>
        <v>1.4</v>
      </c>
      <c r="X13" s="85">
        <f>SUM($I13:J13)</f>
        <v>-0.40000000000000013</v>
      </c>
      <c r="Y13" s="85">
        <f>SUM($I13:K13)</f>
        <v>1.2999999999999998</v>
      </c>
      <c r="Z13" s="85">
        <f>SUM($I13:L13)</f>
        <v>7.6</v>
      </c>
      <c r="AA13" s="85">
        <f>SUM($M13:M13)</f>
        <v>-1</v>
      </c>
      <c r="AB13" s="85">
        <f>SUM($M13:N13)</f>
        <v>-8</v>
      </c>
      <c r="AC13" s="85">
        <f>SUM($M13:O13)</f>
        <v>-1</v>
      </c>
      <c r="AD13" s="85">
        <f>SUM($M13:P13)</f>
        <v>3.2</v>
      </c>
      <c r="AE13" s="85">
        <f>SUM($Q13:Q13)</f>
        <v>0</v>
      </c>
      <c r="AF13" s="85">
        <f>SUM($Q13:R13)</f>
        <v>0</v>
      </c>
      <c r="AG13" s="85">
        <f>SUM($Q13:S13)</f>
        <v>-1</v>
      </c>
    </row>
    <row r="14" spans="1:33" x14ac:dyDescent="0.25">
      <c r="B14" s="82"/>
      <c r="C14" s="82"/>
      <c r="D14" s="101" t="s">
        <v>95</v>
      </c>
      <c r="E14" s="82"/>
      <c r="F14" s="82"/>
      <c r="G14" s="82"/>
      <c r="H14" s="85">
        <v>3.9000000000000057</v>
      </c>
      <c r="I14" s="85">
        <v>-59.7</v>
      </c>
      <c r="J14" s="85">
        <v>6.8999999999999986</v>
      </c>
      <c r="K14" s="85">
        <v>0.60000000000000142</v>
      </c>
      <c r="L14" s="85">
        <v>-28.100000000000009</v>
      </c>
      <c r="M14" s="85">
        <v>0</v>
      </c>
      <c r="N14" s="85">
        <v>0</v>
      </c>
      <c r="O14" s="85">
        <v>0</v>
      </c>
      <c r="P14" s="85">
        <v>4.5</v>
      </c>
      <c r="Q14" s="85">
        <v>0</v>
      </c>
      <c r="R14" s="85">
        <v>1</v>
      </c>
      <c r="S14" s="85">
        <v>1</v>
      </c>
      <c r="T14" s="82"/>
      <c r="U14" s="82"/>
      <c r="V14" s="85">
        <v>-37.4</v>
      </c>
      <c r="W14" s="85">
        <f>SUM($I14:I14)</f>
        <v>-59.7</v>
      </c>
      <c r="X14" s="85">
        <f>SUM($I14:J14)</f>
        <v>-52.800000000000004</v>
      </c>
      <c r="Y14" s="85">
        <f>SUM($I14:K14)</f>
        <v>-52.2</v>
      </c>
      <c r="Z14" s="85">
        <f>SUM($I14:L14)</f>
        <v>-80.300000000000011</v>
      </c>
      <c r="AA14" s="85">
        <f>SUM($M14:M14)</f>
        <v>0</v>
      </c>
      <c r="AB14" s="85">
        <f>SUM($M14:N14)</f>
        <v>0</v>
      </c>
      <c r="AC14" s="85">
        <f>SUM($M14:O14)</f>
        <v>0</v>
      </c>
      <c r="AD14" s="85">
        <f>SUM($M14:P14)</f>
        <v>4.5</v>
      </c>
      <c r="AE14" s="85">
        <f>SUM($Q14:Q14)</f>
        <v>0</v>
      </c>
      <c r="AF14" s="85">
        <f>SUM($Q14:R14)</f>
        <v>1</v>
      </c>
      <c r="AG14" s="85">
        <f>SUM($Q14:S14)</f>
        <v>2</v>
      </c>
    </row>
    <row r="15" spans="1:33" x14ac:dyDescent="0.25">
      <c r="B15" s="82"/>
      <c r="C15" s="82"/>
      <c r="D15" s="101" t="s">
        <v>36</v>
      </c>
      <c r="E15" s="82"/>
      <c r="F15" s="82"/>
      <c r="G15" s="82"/>
      <c r="H15" s="85">
        <v>-10.200000000000003</v>
      </c>
      <c r="I15" s="85">
        <v>-11.6</v>
      </c>
      <c r="J15" s="85">
        <v>-12.799999999999999</v>
      </c>
      <c r="K15" s="85">
        <v>-14.5</v>
      </c>
      <c r="L15" s="85">
        <v>-13</v>
      </c>
      <c r="M15" s="85">
        <v>-10</v>
      </c>
      <c r="N15" s="85">
        <v>-12</v>
      </c>
      <c r="O15" s="85">
        <v>-9</v>
      </c>
      <c r="P15" s="85">
        <v>-8.1000000000000014</v>
      </c>
      <c r="Q15" s="85">
        <v>-6</v>
      </c>
      <c r="R15" s="85">
        <v>-8</v>
      </c>
      <c r="S15" s="85">
        <v>-8</v>
      </c>
      <c r="T15" s="82"/>
      <c r="U15" s="82"/>
      <c r="V15" s="85">
        <v>-36.5</v>
      </c>
      <c r="W15" s="85">
        <f>SUM($I15:I15)</f>
        <v>-11.6</v>
      </c>
      <c r="X15" s="85">
        <f>SUM($I15:J15)</f>
        <v>-24.4</v>
      </c>
      <c r="Y15" s="85">
        <f>SUM($I15:K15)</f>
        <v>-38.9</v>
      </c>
      <c r="Z15" s="85">
        <f>SUM($I15:L15)</f>
        <v>-51.9</v>
      </c>
      <c r="AA15" s="85">
        <f>SUM($M15:M15)</f>
        <v>-10</v>
      </c>
      <c r="AB15" s="85">
        <f>SUM($M15:N15)</f>
        <v>-22</v>
      </c>
      <c r="AC15" s="85">
        <f>SUM($M15:O15)</f>
        <v>-31</v>
      </c>
      <c r="AD15" s="85">
        <f>SUM($M15:P15)</f>
        <v>-39.1</v>
      </c>
      <c r="AE15" s="85">
        <f>SUM($Q15:Q15)</f>
        <v>-6</v>
      </c>
      <c r="AF15" s="85">
        <f>SUM($Q15:R15)</f>
        <v>-14</v>
      </c>
      <c r="AG15" s="85">
        <f>SUM($Q15:S15)</f>
        <v>-22</v>
      </c>
    </row>
    <row r="16" spans="1:33" x14ac:dyDescent="0.25">
      <c r="B16" s="82"/>
      <c r="C16" s="82"/>
      <c r="D16" s="101" t="s">
        <v>37</v>
      </c>
      <c r="E16" s="82"/>
      <c r="F16" s="82"/>
      <c r="G16" s="82"/>
      <c r="H16" s="85">
        <v>31.800000000000011</v>
      </c>
      <c r="I16" s="85">
        <v>26.7</v>
      </c>
      <c r="J16" s="85">
        <v>22.000000000000004</v>
      </c>
      <c r="K16" s="85">
        <v>16.700000000000003</v>
      </c>
      <c r="L16" s="85">
        <v>29.900000000000006</v>
      </c>
      <c r="M16" s="85">
        <v>20</v>
      </c>
      <c r="N16" s="85">
        <v>44</v>
      </c>
      <c r="O16" s="85">
        <v>23</v>
      </c>
      <c r="P16" s="85">
        <v>18.299999999999997</v>
      </c>
      <c r="Q16" s="85">
        <v>18</v>
      </c>
      <c r="R16" s="85">
        <v>19</v>
      </c>
      <c r="S16" s="85">
        <v>31</v>
      </c>
      <c r="T16" s="82"/>
      <c r="U16" s="82"/>
      <c r="V16" s="85">
        <v>136.80000000000001</v>
      </c>
      <c r="W16" s="85">
        <f>SUM($I16:I16)</f>
        <v>26.7</v>
      </c>
      <c r="X16" s="85">
        <f>SUM($I16:J16)</f>
        <v>48.7</v>
      </c>
      <c r="Y16" s="85">
        <f>SUM($I16:K16)</f>
        <v>65.400000000000006</v>
      </c>
      <c r="Z16" s="85">
        <f>SUM($I16:L16)</f>
        <v>95.300000000000011</v>
      </c>
      <c r="AA16" s="85">
        <f>SUM($M16:M16)</f>
        <v>20</v>
      </c>
      <c r="AB16" s="85">
        <f>SUM($M16:N16)</f>
        <v>64</v>
      </c>
      <c r="AC16" s="85">
        <f>SUM($M16:O16)</f>
        <v>87</v>
      </c>
      <c r="AD16" s="85">
        <f>SUM($M16:P16)</f>
        <v>105.3</v>
      </c>
      <c r="AE16" s="85">
        <f>SUM($Q16:Q16)</f>
        <v>18</v>
      </c>
      <c r="AF16" s="85">
        <f>SUM($Q16:R16)</f>
        <v>37</v>
      </c>
      <c r="AG16" s="85">
        <f>SUM($Q16:S16)</f>
        <v>68</v>
      </c>
    </row>
    <row r="17" spans="2:37" ht="24" x14ac:dyDescent="0.25">
      <c r="B17" s="82"/>
      <c r="C17" s="82"/>
      <c r="D17" s="102" t="s">
        <v>96</v>
      </c>
      <c r="E17" s="82"/>
      <c r="F17" s="82"/>
      <c r="G17" s="82"/>
      <c r="H17" s="85">
        <v>46.799999999999983</v>
      </c>
      <c r="I17" s="85">
        <v>23</v>
      </c>
      <c r="J17" s="85">
        <v>17.5</v>
      </c>
      <c r="K17" s="85">
        <v>20.799999999999997</v>
      </c>
      <c r="L17" s="85">
        <v>41.7</v>
      </c>
      <c r="M17" s="85">
        <v>16</v>
      </c>
      <c r="N17" s="85">
        <v>22</v>
      </c>
      <c r="O17" s="85">
        <v>12</v>
      </c>
      <c r="P17" s="85">
        <v>11.000000000000014</v>
      </c>
      <c r="Q17" s="85">
        <v>2</v>
      </c>
      <c r="R17" s="85">
        <v>6</v>
      </c>
      <c r="S17" s="85">
        <v>22</v>
      </c>
      <c r="T17" s="82"/>
      <c r="U17" s="82"/>
      <c r="V17" s="85">
        <v>193.1</v>
      </c>
      <c r="W17" s="85">
        <f>SUM($I17:I17)</f>
        <v>23</v>
      </c>
      <c r="X17" s="85">
        <f>SUM($I17:J17)</f>
        <v>40.5</v>
      </c>
      <c r="Y17" s="85">
        <f>SUM($I17:K17)</f>
        <v>61.3</v>
      </c>
      <c r="Z17" s="85">
        <f>SUM($I17:L17)</f>
        <v>103</v>
      </c>
      <c r="AA17" s="85">
        <f>SUM($M17:M17)</f>
        <v>16</v>
      </c>
      <c r="AB17" s="85">
        <f>SUM($M17:N17)</f>
        <v>38</v>
      </c>
      <c r="AC17" s="85">
        <f>SUM($M17:O17)</f>
        <v>50</v>
      </c>
      <c r="AD17" s="85">
        <f>SUM($M17:P17)</f>
        <v>61.000000000000014</v>
      </c>
      <c r="AE17" s="85">
        <f>SUM($Q17:Q17)</f>
        <v>2</v>
      </c>
      <c r="AF17" s="85">
        <f>SUM($Q17:R17)</f>
        <v>8</v>
      </c>
      <c r="AG17" s="85">
        <f>SUM($Q17:S17)</f>
        <v>30</v>
      </c>
    </row>
    <row r="18" spans="2:37" x14ac:dyDescent="0.25">
      <c r="B18" s="82"/>
      <c r="C18" s="82"/>
      <c r="D18" s="102" t="s">
        <v>40</v>
      </c>
      <c r="E18" s="82"/>
      <c r="F18" s="82"/>
      <c r="G18" s="82"/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20</v>
      </c>
      <c r="N18" s="85">
        <v>72</v>
      </c>
      <c r="O18" s="85">
        <v>122</v>
      </c>
      <c r="P18" s="85">
        <v>0</v>
      </c>
      <c r="Q18" s="85">
        <v>93</v>
      </c>
      <c r="R18" s="85">
        <v>89</v>
      </c>
      <c r="S18" s="85">
        <v>94</v>
      </c>
      <c r="T18" s="82"/>
      <c r="U18" s="82"/>
      <c r="V18" s="85">
        <v>0</v>
      </c>
      <c r="W18" s="85">
        <f>SUM($I18:I18)</f>
        <v>0</v>
      </c>
      <c r="X18" s="85">
        <f>SUM($I18:J18)</f>
        <v>0</v>
      </c>
      <c r="Y18" s="85">
        <f>SUM($I18:K18)</f>
        <v>0</v>
      </c>
      <c r="Z18" s="85">
        <f>SUM($I18:L18)</f>
        <v>0</v>
      </c>
      <c r="AA18" s="85">
        <f>SUM($M18:M18)</f>
        <v>20</v>
      </c>
      <c r="AB18" s="85">
        <f>SUM($M18:N18)</f>
        <v>92</v>
      </c>
      <c r="AC18" s="85">
        <v>0</v>
      </c>
      <c r="AD18" s="85">
        <v>0</v>
      </c>
      <c r="AE18" s="85">
        <f>SUM($Q18:Q18)</f>
        <v>93</v>
      </c>
      <c r="AF18" s="85">
        <f>SUM($Q18:R18)</f>
        <v>182</v>
      </c>
      <c r="AG18" s="85">
        <f>SUM($Q18:S18)</f>
        <v>276</v>
      </c>
    </row>
    <row r="19" spans="2:37" x14ac:dyDescent="0.25">
      <c r="B19" s="82"/>
      <c r="C19" s="82"/>
      <c r="D19" s="101" t="s">
        <v>97</v>
      </c>
      <c r="E19" s="82"/>
      <c r="F19" s="82"/>
      <c r="G19" s="82"/>
      <c r="H19" s="85">
        <v>-11</v>
      </c>
      <c r="I19" s="85">
        <v>2.5</v>
      </c>
      <c r="J19" s="85">
        <v>18.899999999999999</v>
      </c>
      <c r="K19" s="85">
        <v>-1.5</v>
      </c>
      <c r="L19" s="85">
        <v>31.9</v>
      </c>
      <c r="M19" s="85">
        <v>0</v>
      </c>
      <c r="N19" s="85">
        <v>0</v>
      </c>
      <c r="O19" s="85">
        <v>0</v>
      </c>
      <c r="P19" s="85">
        <v>-3.7</v>
      </c>
      <c r="Q19" s="85">
        <v>0</v>
      </c>
      <c r="R19" s="85">
        <v>0</v>
      </c>
      <c r="S19" s="85">
        <v>0</v>
      </c>
      <c r="T19" s="82"/>
      <c r="U19" s="82"/>
      <c r="V19" s="85">
        <v>-15.9</v>
      </c>
      <c r="W19" s="85">
        <f>SUM($I19:I19)</f>
        <v>2.5</v>
      </c>
      <c r="X19" s="85">
        <f>SUM($I19:J19)</f>
        <v>21.4</v>
      </c>
      <c r="Y19" s="85">
        <f>SUM($I19:K19)</f>
        <v>19.899999999999999</v>
      </c>
      <c r="Z19" s="85">
        <f>SUM($I19:L19)</f>
        <v>51.8</v>
      </c>
      <c r="AA19" s="85">
        <f>SUM($M19:M19)</f>
        <v>0</v>
      </c>
      <c r="AB19" s="85">
        <f>SUM($M19:N19)</f>
        <v>0</v>
      </c>
      <c r="AC19" s="85">
        <f>SUM($M19:O19)</f>
        <v>0</v>
      </c>
      <c r="AD19" s="85">
        <f>SUM($M19:P19)</f>
        <v>-3.7</v>
      </c>
      <c r="AE19" s="85">
        <f>SUM($Q19:Q19)</f>
        <v>0</v>
      </c>
      <c r="AF19" s="85">
        <f>SUM($Q19:R19)</f>
        <v>0</v>
      </c>
      <c r="AG19" s="85">
        <f>SUM($Q19:S19)</f>
        <v>0</v>
      </c>
    </row>
    <row r="20" spans="2:37" x14ac:dyDescent="0.25">
      <c r="B20" s="82"/>
      <c r="C20" s="82"/>
      <c r="D20" s="101" t="s">
        <v>98</v>
      </c>
      <c r="E20" s="82"/>
      <c r="F20" s="82"/>
      <c r="G20" s="82"/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2"/>
      <c r="U20" s="82"/>
      <c r="V20" s="85">
        <v>0</v>
      </c>
      <c r="W20" s="85">
        <f>SUM($I20:I20)</f>
        <v>0</v>
      </c>
      <c r="X20" s="85">
        <f>SUM($I20:J20)</f>
        <v>0</v>
      </c>
      <c r="Y20" s="85">
        <f>SUM($I20:K20)</f>
        <v>0</v>
      </c>
      <c r="Z20" s="85">
        <f>SUM($I20:L20)</f>
        <v>0</v>
      </c>
      <c r="AA20" s="85">
        <f>SUM($M20:M20)</f>
        <v>0</v>
      </c>
      <c r="AB20" s="85">
        <f>SUM($M20:N20)</f>
        <v>0</v>
      </c>
      <c r="AC20" s="85">
        <f>SUM($M20:O20)</f>
        <v>0</v>
      </c>
      <c r="AD20" s="85">
        <f>SUM($M20:P20)</f>
        <v>0</v>
      </c>
      <c r="AE20" s="85">
        <f>SUM($Q20:Q20)</f>
        <v>0</v>
      </c>
      <c r="AF20" s="85">
        <f>SUM($Q20:R20)</f>
        <v>0</v>
      </c>
      <c r="AG20" s="85">
        <f>SUM($Q20:S20)</f>
        <v>0</v>
      </c>
    </row>
    <row r="21" spans="2:37" x14ac:dyDescent="0.25">
      <c r="B21" s="82"/>
      <c r="C21" s="82"/>
      <c r="D21" s="101" t="s">
        <v>99</v>
      </c>
      <c r="E21" s="82"/>
      <c r="F21" s="82"/>
      <c r="G21" s="82"/>
      <c r="H21" s="85">
        <v>574.6</v>
      </c>
      <c r="I21" s="85">
        <v>0.1</v>
      </c>
      <c r="J21" s="85">
        <v>-0.1</v>
      </c>
      <c r="K21" s="85">
        <v>1.1000000000000001</v>
      </c>
      <c r="L21" s="85">
        <v>84.4</v>
      </c>
      <c r="M21" s="85">
        <v>2</v>
      </c>
      <c r="N21" s="85">
        <v>4</v>
      </c>
      <c r="O21" s="85">
        <v>2</v>
      </c>
      <c r="P21" s="85">
        <v>5.8000000000000007</v>
      </c>
      <c r="Q21" s="85">
        <v>3</v>
      </c>
      <c r="R21" s="85">
        <v>12</v>
      </c>
      <c r="S21" s="85">
        <v>0</v>
      </c>
      <c r="T21" s="82"/>
      <c r="U21" s="82"/>
      <c r="V21" s="85">
        <v>657.2</v>
      </c>
      <c r="W21" s="85">
        <f>SUM($I21:I21)</f>
        <v>0.1</v>
      </c>
      <c r="X21" s="85">
        <f>SUM($I21:J21)</f>
        <v>0</v>
      </c>
      <c r="Y21" s="85">
        <f>SUM($I21:K21)</f>
        <v>1.1000000000000001</v>
      </c>
      <c r="Z21" s="85">
        <f>SUM($I21:L21)</f>
        <v>85.5</v>
      </c>
      <c r="AA21" s="85">
        <f>SUM($M21:M21)</f>
        <v>2</v>
      </c>
      <c r="AB21" s="85">
        <f>SUM($M21:N21)</f>
        <v>6</v>
      </c>
      <c r="AC21" s="85">
        <f>SUM($M21:O21)</f>
        <v>8</v>
      </c>
      <c r="AD21" s="85">
        <f>SUM($M21:P21)</f>
        <v>13.8</v>
      </c>
      <c r="AE21" s="85">
        <f>SUM($Q21:Q21)</f>
        <v>3</v>
      </c>
      <c r="AF21" s="85">
        <f>SUM($Q21:R21)</f>
        <v>15</v>
      </c>
      <c r="AG21" s="85">
        <f>SUM($Q21:S21)</f>
        <v>15</v>
      </c>
    </row>
    <row r="22" spans="2:37" x14ac:dyDescent="0.25">
      <c r="B22" s="82"/>
      <c r="C22" s="82"/>
      <c r="D22" s="101" t="s">
        <v>100</v>
      </c>
      <c r="E22" s="82"/>
      <c r="F22" s="82"/>
      <c r="G22" s="82"/>
      <c r="H22" s="85">
        <v>-489.6</v>
      </c>
      <c r="I22" s="85">
        <v>48.1</v>
      </c>
      <c r="J22" s="85">
        <v>28.199999999999996</v>
      </c>
      <c r="K22" s="85">
        <v>-150.4</v>
      </c>
      <c r="L22" s="85">
        <v>-99.3</v>
      </c>
      <c r="M22" s="85">
        <v>66</v>
      </c>
      <c r="N22" s="85">
        <v>28</v>
      </c>
      <c r="O22" s="85">
        <v>0</v>
      </c>
      <c r="P22" s="85">
        <v>31.599999999999994</v>
      </c>
      <c r="Q22" s="85">
        <v>19</v>
      </c>
      <c r="R22" s="85">
        <v>-32</v>
      </c>
      <c r="S22" s="85">
        <v>-2</v>
      </c>
      <c r="T22" s="82"/>
      <c r="U22" s="82"/>
      <c r="V22" s="85">
        <v>-574</v>
      </c>
      <c r="W22" s="85">
        <f>SUM($I22:I22)</f>
        <v>48.1</v>
      </c>
      <c r="X22" s="85">
        <f>SUM($I22:J22)</f>
        <v>76.3</v>
      </c>
      <c r="Y22" s="85">
        <f>SUM($I22:K22)</f>
        <v>-74.100000000000009</v>
      </c>
      <c r="Z22" s="85">
        <f>SUM($I22:L22)</f>
        <v>-173.4</v>
      </c>
      <c r="AA22" s="85">
        <f>SUM($M22:M22)</f>
        <v>66</v>
      </c>
      <c r="AB22" s="85">
        <f>SUM($M22:N22)</f>
        <v>94</v>
      </c>
      <c r="AC22" s="85">
        <f>SUM($M22:O22)</f>
        <v>94</v>
      </c>
      <c r="AD22" s="85">
        <f>SUM($M22:P22)</f>
        <v>125.6</v>
      </c>
      <c r="AE22" s="85">
        <f>SUM($Q22:Q22)</f>
        <v>19</v>
      </c>
      <c r="AF22" s="85">
        <f>SUM($Q22:R22)</f>
        <v>-13</v>
      </c>
      <c r="AG22" s="85">
        <f>SUM($Q22:S22)</f>
        <v>-15</v>
      </c>
    </row>
    <row r="23" spans="2:37" x14ac:dyDescent="0.25">
      <c r="B23" s="82"/>
      <c r="C23" s="82"/>
      <c r="D23" s="101" t="s">
        <v>101</v>
      </c>
      <c r="E23" s="82"/>
      <c r="F23" s="82"/>
      <c r="G23" s="82"/>
      <c r="H23" s="85">
        <v>-18.5</v>
      </c>
      <c r="I23" s="85">
        <v>8.3000000000000007</v>
      </c>
      <c r="J23" s="85">
        <v>-11.8</v>
      </c>
      <c r="K23" s="85">
        <v>3.1</v>
      </c>
      <c r="L23" s="85">
        <v>-8</v>
      </c>
      <c r="M23" s="85">
        <v>8</v>
      </c>
      <c r="N23" s="85">
        <v>-3</v>
      </c>
      <c r="O23" s="85">
        <v>-8</v>
      </c>
      <c r="P23" s="85">
        <v>1.5</v>
      </c>
      <c r="Q23" s="85">
        <v>-1</v>
      </c>
      <c r="R23" s="85">
        <v>1</v>
      </c>
      <c r="S23" s="85">
        <v>9</v>
      </c>
      <c r="T23" s="82"/>
      <c r="U23" s="82"/>
      <c r="V23" s="85">
        <v>31.5</v>
      </c>
      <c r="W23" s="85">
        <f>SUM($I23:I23)</f>
        <v>8.3000000000000007</v>
      </c>
      <c r="X23" s="85">
        <f>SUM($I23:J23)</f>
        <v>-3.5</v>
      </c>
      <c r="Y23" s="85">
        <f>SUM($I23:K23)</f>
        <v>-0.39999999999999991</v>
      </c>
      <c r="Z23" s="85">
        <f>SUM($I23:L23)</f>
        <v>-8.4</v>
      </c>
      <c r="AA23" s="85">
        <f>SUM($M23:M23)</f>
        <v>8</v>
      </c>
      <c r="AB23" s="85">
        <f>SUM($M23:N23)</f>
        <v>5</v>
      </c>
      <c r="AC23" s="85">
        <f>SUM($M23:O23)</f>
        <v>-3</v>
      </c>
      <c r="AD23" s="85">
        <f>SUM($M23:P23)</f>
        <v>-1.5</v>
      </c>
      <c r="AE23" s="85">
        <f>SUM($Q23:Q23)</f>
        <v>-1</v>
      </c>
      <c r="AF23" s="85">
        <f>SUM($Q23:R23)</f>
        <v>0</v>
      </c>
      <c r="AG23" s="85">
        <f>SUM($Q23:S23)</f>
        <v>9</v>
      </c>
    </row>
    <row r="24" spans="2:37" x14ac:dyDescent="0.25">
      <c r="B24" s="82"/>
      <c r="C24" s="82"/>
      <c r="D24" s="84" t="s">
        <v>102</v>
      </c>
      <c r="E24" s="82"/>
      <c r="F24" s="82"/>
      <c r="G24" s="82"/>
      <c r="H24" s="88">
        <v>-39.999999999999972</v>
      </c>
      <c r="I24" s="88">
        <v>-10.699999999999996</v>
      </c>
      <c r="J24" s="88">
        <v>-8.9999999999999645</v>
      </c>
      <c r="K24" s="88">
        <v>106.99999999999999</v>
      </c>
      <c r="L24" s="88">
        <v>6.5000000000000373</v>
      </c>
      <c r="M24" s="88">
        <v>175</v>
      </c>
      <c r="N24" s="88">
        <v>-75</v>
      </c>
      <c r="O24" s="88">
        <v>32</v>
      </c>
      <c r="P24" s="88">
        <v>-97.599999999999952</v>
      </c>
      <c r="Q24" s="88">
        <v>-233</v>
      </c>
      <c r="R24" s="88">
        <v>-66</v>
      </c>
      <c r="S24" s="88">
        <v>109</v>
      </c>
      <c r="T24" s="82"/>
      <c r="U24" s="82"/>
      <c r="V24" s="88">
        <v>-128.09999999999994</v>
      </c>
      <c r="W24" s="88">
        <f>SUM($I24:I24)</f>
        <v>-10.699999999999996</v>
      </c>
      <c r="X24" s="88">
        <f>SUM($I24:J24)</f>
        <v>-19.69999999999996</v>
      </c>
      <c r="Y24" s="88">
        <f>SUM($I24:K24)</f>
        <v>87.300000000000026</v>
      </c>
      <c r="Z24" s="88">
        <f>SUM($I24:L24)</f>
        <v>93.800000000000068</v>
      </c>
      <c r="AA24" s="88">
        <f>SUM($M24:M24)</f>
        <v>175</v>
      </c>
      <c r="AB24" s="88">
        <f>SUM($M24:N24)</f>
        <v>100</v>
      </c>
      <c r="AC24" s="88">
        <f>SUM($M24:O24)</f>
        <v>132</v>
      </c>
      <c r="AD24" s="88">
        <f>SUM($M24:P24)</f>
        <v>34.400000000000048</v>
      </c>
      <c r="AE24" s="88">
        <f>SUM($Q24:Q24)</f>
        <v>-233</v>
      </c>
      <c r="AF24" s="88">
        <f>SUM($Q24:R24)</f>
        <v>-299</v>
      </c>
      <c r="AG24" s="88">
        <f>SUM($Q24:S24)</f>
        <v>-190</v>
      </c>
    </row>
    <row r="25" spans="2:37" x14ac:dyDescent="0.25">
      <c r="B25" s="82"/>
      <c r="C25" s="82"/>
      <c r="D25" s="101" t="s">
        <v>103</v>
      </c>
      <c r="E25" s="82"/>
      <c r="F25" s="82"/>
      <c r="G25" s="82"/>
      <c r="H25" s="85">
        <v>51.800000000000004</v>
      </c>
      <c r="I25" s="85">
        <v>-52.9</v>
      </c>
      <c r="J25" s="85">
        <v>-34.900000000000013</v>
      </c>
      <c r="K25" s="85">
        <v>87.40000000000002</v>
      </c>
      <c r="L25" s="85">
        <v>98.6</v>
      </c>
      <c r="M25" s="85">
        <v>-46</v>
      </c>
      <c r="N25" s="85">
        <v>30</v>
      </c>
      <c r="O25" s="85">
        <v>-29.5</v>
      </c>
      <c r="P25" s="85">
        <v>77.3</v>
      </c>
      <c r="Q25" s="85">
        <v>-135</v>
      </c>
      <c r="R25" s="85">
        <v>-60</v>
      </c>
      <c r="S25" s="85">
        <v>73</v>
      </c>
      <c r="T25" s="82"/>
      <c r="U25" s="82"/>
      <c r="V25" s="85">
        <v>-49.9</v>
      </c>
      <c r="W25" s="85">
        <f>SUM($I25:I25)</f>
        <v>-52.9</v>
      </c>
      <c r="X25" s="85">
        <f>SUM($I25:J25)</f>
        <v>-87.800000000000011</v>
      </c>
      <c r="Y25" s="85">
        <f>SUM($I25:K25)</f>
        <v>-0.39999999999999147</v>
      </c>
      <c r="Z25" s="85">
        <f>SUM($I25:L25)</f>
        <v>98.2</v>
      </c>
      <c r="AA25" s="85">
        <f>SUM($M25:M25)</f>
        <v>-46</v>
      </c>
      <c r="AB25" s="85">
        <f>SUM($M25:N25)</f>
        <v>-16</v>
      </c>
      <c r="AC25" s="85">
        <f>SUM($M25:O25)</f>
        <v>-45.5</v>
      </c>
      <c r="AD25" s="85">
        <f>SUM($M25:P25)</f>
        <v>31.799999999999997</v>
      </c>
      <c r="AE25" s="85">
        <f>SUM($Q25:Q25)</f>
        <v>-135</v>
      </c>
      <c r="AF25" s="85">
        <f>SUM($Q25:R25)</f>
        <v>-195</v>
      </c>
      <c r="AG25" s="85">
        <f>SUM($Q25:S25)</f>
        <v>-122</v>
      </c>
    </row>
    <row r="26" spans="2:37" x14ac:dyDescent="0.25">
      <c r="B26" s="82"/>
      <c r="C26" s="82"/>
      <c r="D26" s="101" t="s">
        <v>104</v>
      </c>
      <c r="E26" s="82"/>
      <c r="F26" s="82"/>
      <c r="G26" s="82"/>
      <c r="H26" s="85">
        <v>-132.1</v>
      </c>
      <c r="I26" s="85">
        <v>101</v>
      </c>
      <c r="J26" s="85">
        <v>-15.799999999999997</v>
      </c>
      <c r="K26" s="85">
        <v>-20.000000000000014</v>
      </c>
      <c r="L26" s="85">
        <v>17.600000000000023</v>
      </c>
      <c r="M26" s="85">
        <v>174</v>
      </c>
      <c r="N26" s="85">
        <v>-173</v>
      </c>
      <c r="O26" s="85">
        <v>62</v>
      </c>
      <c r="P26" s="85">
        <v>-256.3</v>
      </c>
      <c r="Q26" s="85">
        <v>-189</v>
      </c>
      <c r="R26" s="85">
        <v>64</v>
      </c>
      <c r="S26" s="85">
        <v>-58</v>
      </c>
      <c r="T26" s="82"/>
      <c r="U26" s="82"/>
      <c r="V26" s="85">
        <v>-97.6</v>
      </c>
      <c r="W26" s="85">
        <f>SUM($I26:I26)</f>
        <v>101</v>
      </c>
      <c r="X26" s="85">
        <f>SUM($I26:J26)</f>
        <v>85.2</v>
      </c>
      <c r="Y26" s="85">
        <f>SUM($I26:K26)</f>
        <v>65.199999999999989</v>
      </c>
      <c r="Z26" s="85">
        <f>SUM($I26:L26)</f>
        <v>82.800000000000011</v>
      </c>
      <c r="AA26" s="85">
        <f>SUM($M26:M26)</f>
        <v>174</v>
      </c>
      <c r="AB26" s="85">
        <f>SUM($M26:N26)</f>
        <v>1</v>
      </c>
      <c r="AC26" s="85">
        <f>SUM($M26:O26)</f>
        <v>63</v>
      </c>
      <c r="AD26" s="85">
        <f>SUM($M26:P26)</f>
        <v>-193.3</v>
      </c>
      <c r="AE26" s="85">
        <f>SUM($Q26:Q26)</f>
        <v>-189</v>
      </c>
      <c r="AF26" s="85">
        <f>SUM($Q26:R26)</f>
        <v>-125</v>
      </c>
      <c r="AG26" s="85">
        <f>SUM($Q26:S26)</f>
        <v>-183</v>
      </c>
    </row>
    <row r="27" spans="2:37" x14ac:dyDescent="0.25">
      <c r="B27" s="82"/>
      <c r="C27" s="82"/>
      <c r="D27" s="101" t="s">
        <v>105</v>
      </c>
      <c r="E27" s="82"/>
      <c r="F27" s="82"/>
      <c r="G27" s="82"/>
      <c r="H27" s="85">
        <v>2.3999999999999995</v>
      </c>
      <c r="I27" s="85">
        <v>-4.8</v>
      </c>
      <c r="J27" s="85">
        <v>0.20000000000000018</v>
      </c>
      <c r="K27" s="85">
        <v>-2.5999999999999996</v>
      </c>
      <c r="L27" s="85">
        <v>1.7000000000000002</v>
      </c>
      <c r="M27" s="85">
        <v>-3</v>
      </c>
      <c r="N27" s="85">
        <v>4</v>
      </c>
      <c r="O27" s="85">
        <v>-12</v>
      </c>
      <c r="P27" s="85">
        <v>2</v>
      </c>
      <c r="Q27" s="85">
        <v>9</v>
      </c>
      <c r="R27" s="85">
        <v>3</v>
      </c>
      <c r="S27" s="85">
        <v>-14</v>
      </c>
      <c r="T27" s="82"/>
      <c r="U27" s="82"/>
      <c r="V27" s="85">
        <v>-1.7999999999999998</v>
      </c>
      <c r="W27" s="85">
        <f>SUM($I27:I27)</f>
        <v>-4.8</v>
      </c>
      <c r="X27" s="85">
        <f>SUM($I27:J27)</f>
        <v>-4.5999999999999996</v>
      </c>
      <c r="Y27" s="85">
        <f>SUM($I27:K27)</f>
        <v>-7.1999999999999993</v>
      </c>
      <c r="Z27" s="85">
        <f>SUM($I27:L27)</f>
        <v>-5.4999999999999991</v>
      </c>
      <c r="AA27" s="85">
        <f>SUM($M27:M27)</f>
        <v>-3</v>
      </c>
      <c r="AB27" s="85">
        <f>SUM($M27:N27)</f>
        <v>1</v>
      </c>
      <c r="AC27" s="85">
        <f>SUM($M27:O27)</f>
        <v>-11</v>
      </c>
      <c r="AD27" s="85">
        <f>SUM($M27:P27)</f>
        <v>-9</v>
      </c>
      <c r="AE27" s="85">
        <f>SUM($Q27:Q27)</f>
        <v>9</v>
      </c>
      <c r="AF27" s="85">
        <f>SUM($Q27:R27)</f>
        <v>12</v>
      </c>
      <c r="AG27" s="85">
        <f>SUM($Q27:S27)</f>
        <v>-2</v>
      </c>
    </row>
    <row r="28" spans="2:37" x14ac:dyDescent="0.25">
      <c r="B28" s="82"/>
      <c r="C28" s="82"/>
      <c r="D28" s="101" t="s">
        <v>106</v>
      </c>
      <c r="E28" s="82"/>
      <c r="F28" s="82"/>
      <c r="G28" s="82"/>
      <c r="H28" s="85">
        <v>23.6</v>
      </c>
      <c r="I28" s="85">
        <v>-25.9</v>
      </c>
      <c r="J28" s="85">
        <v>13.900000000000045</v>
      </c>
      <c r="K28" s="85">
        <v>47.899999999999991</v>
      </c>
      <c r="L28" s="85">
        <v>-111.29999999999998</v>
      </c>
      <c r="M28" s="85">
        <v>50</v>
      </c>
      <c r="N28" s="85">
        <v>64</v>
      </c>
      <c r="O28" s="85">
        <v>11.5</v>
      </c>
      <c r="P28" s="85">
        <v>99.700000000000045</v>
      </c>
      <c r="Q28" s="85">
        <v>82</v>
      </c>
      <c r="R28" s="85">
        <v>-73</v>
      </c>
      <c r="S28" s="85">
        <v>108</v>
      </c>
      <c r="T28" s="82"/>
      <c r="U28" s="82"/>
      <c r="V28" s="85">
        <v>-28.9</v>
      </c>
      <c r="W28" s="85">
        <f>SUM($I28:I28)</f>
        <v>-25.9</v>
      </c>
      <c r="X28" s="85">
        <f>SUM($I28:J28)</f>
        <v>-11.999999999999954</v>
      </c>
      <c r="Y28" s="85">
        <f>SUM($I28:K28)</f>
        <v>35.900000000000034</v>
      </c>
      <c r="Z28" s="85">
        <f>SUM($I28:L28)</f>
        <v>-75.399999999999949</v>
      </c>
      <c r="AA28" s="85">
        <f>SUM($M28:M28)</f>
        <v>50</v>
      </c>
      <c r="AB28" s="85">
        <f>SUM($M28:N28)</f>
        <v>114</v>
      </c>
      <c r="AC28" s="85">
        <f>SUM($M28:O28)</f>
        <v>125.5</v>
      </c>
      <c r="AD28" s="85">
        <f>SUM($M28:P28)</f>
        <v>225.20000000000005</v>
      </c>
      <c r="AE28" s="85">
        <f>SUM($Q28:Q28)</f>
        <v>82</v>
      </c>
      <c r="AF28" s="85">
        <f>SUM($Q28:R28)</f>
        <v>9</v>
      </c>
      <c r="AG28" s="85">
        <f>SUM($Q28:S28)</f>
        <v>117</v>
      </c>
    </row>
    <row r="29" spans="2:37" x14ac:dyDescent="0.25">
      <c r="B29" s="82"/>
      <c r="C29" s="82"/>
      <c r="D29" s="101" t="s">
        <v>107</v>
      </c>
      <c r="E29" s="82"/>
      <c r="F29" s="82"/>
      <c r="G29" s="82"/>
      <c r="H29" s="85">
        <v>14.300000000000004</v>
      </c>
      <c r="I29" s="85">
        <v>-28.1</v>
      </c>
      <c r="J29" s="85">
        <v>27.6</v>
      </c>
      <c r="K29" s="85">
        <v>-5.7</v>
      </c>
      <c r="L29" s="85">
        <v>-9.9999999999999645E-2</v>
      </c>
      <c r="M29" s="85">
        <v>0</v>
      </c>
      <c r="N29" s="85">
        <v>0</v>
      </c>
      <c r="O29" s="85">
        <v>0</v>
      </c>
      <c r="P29" s="85">
        <v>-20.3</v>
      </c>
      <c r="Q29" s="85">
        <v>0</v>
      </c>
      <c r="R29" s="85">
        <v>0</v>
      </c>
      <c r="S29" s="85">
        <v>0</v>
      </c>
      <c r="T29" s="82"/>
      <c r="U29" s="82"/>
      <c r="V29" s="85">
        <v>50.1</v>
      </c>
      <c r="W29" s="85">
        <f>SUM($I29:I29)</f>
        <v>-28.1</v>
      </c>
      <c r="X29" s="85">
        <f>SUM($I29:J29)</f>
        <v>-0.5</v>
      </c>
      <c r="Y29" s="85">
        <f>SUM($I29:K29)</f>
        <v>-6.2</v>
      </c>
      <c r="Z29" s="85">
        <f>SUM($I29:L29)</f>
        <v>-6.3</v>
      </c>
      <c r="AA29" s="85">
        <f>SUM($M29:M29)</f>
        <v>0</v>
      </c>
      <c r="AB29" s="85">
        <f>SUM($M29:N29)</f>
        <v>0</v>
      </c>
      <c r="AC29" s="85">
        <f>SUM($M29:O29)</f>
        <v>0</v>
      </c>
      <c r="AD29" s="85">
        <f>SUM($M29:P29)</f>
        <v>-20.3</v>
      </c>
      <c r="AE29" s="85">
        <f>SUM($Q29:Q29)</f>
        <v>0</v>
      </c>
      <c r="AF29" s="85">
        <f>SUM($Q29:R29)</f>
        <v>0</v>
      </c>
      <c r="AG29" s="85">
        <f>SUM($Q29:S29)</f>
        <v>0</v>
      </c>
    </row>
    <row r="30" spans="2:37" x14ac:dyDescent="0.25">
      <c r="B30" s="82"/>
      <c r="C30" s="82"/>
      <c r="D30" s="84" t="s">
        <v>362</v>
      </c>
      <c r="E30" s="82"/>
      <c r="F30" s="82"/>
      <c r="G30" s="82"/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-32</v>
      </c>
      <c r="N30" s="85">
        <v>-54</v>
      </c>
      <c r="O30" s="85">
        <v>-93</v>
      </c>
      <c r="P30" s="85">
        <v>0</v>
      </c>
      <c r="Q30" s="85">
        <v>-54</v>
      </c>
      <c r="R30" s="85">
        <v>-74</v>
      </c>
      <c r="S30" s="85">
        <v>-97</v>
      </c>
      <c r="T30" s="82"/>
      <c r="U30" s="82"/>
      <c r="V30" s="85">
        <v>0</v>
      </c>
      <c r="W30" s="85">
        <f>SUM($I30:I30)</f>
        <v>0</v>
      </c>
      <c r="X30" s="85">
        <f>SUM($I30:J30)</f>
        <v>0</v>
      </c>
      <c r="Y30" s="85">
        <f>SUM($I30:K30)</f>
        <v>0</v>
      </c>
      <c r="Z30" s="85">
        <f>SUM($I30:L30)</f>
        <v>0</v>
      </c>
      <c r="AA30" s="85">
        <f>SUM($M30:M30)</f>
        <v>-32</v>
      </c>
      <c r="AB30" s="85">
        <f>SUM($M30:N30)</f>
        <v>-86</v>
      </c>
      <c r="AC30" s="85">
        <v>0</v>
      </c>
      <c r="AD30" s="85">
        <v>0</v>
      </c>
      <c r="AE30" s="85">
        <f>SUM($Q30:Q30)</f>
        <v>-54</v>
      </c>
      <c r="AF30" s="85">
        <f>SUM($Q30:R30)</f>
        <v>-128</v>
      </c>
      <c r="AG30" s="85">
        <f>SUM($Q30:S30)</f>
        <v>-225</v>
      </c>
    </row>
    <row r="31" spans="2:37" s="82" customFormat="1" ht="5.0999999999999996" customHeight="1" x14ac:dyDescent="0.25"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I31" s="62"/>
      <c r="AJ31" s="62"/>
      <c r="AK31" s="62"/>
    </row>
    <row r="32" spans="2:37" s="82" customFormat="1" collapsed="1" x14ac:dyDescent="0.25">
      <c r="B32" s="62"/>
      <c r="C32" s="80" t="s">
        <v>108</v>
      </c>
      <c r="D32" s="81"/>
      <c r="E32" s="81"/>
      <c r="F32" s="81"/>
      <c r="G32" s="81"/>
      <c r="H32" s="94">
        <v>335.7</v>
      </c>
      <c r="I32" s="94">
        <v>488.9999999999996</v>
      </c>
      <c r="J32" s="94">
        <v>379.00000000000011</v>
      </c>
      <c r="K32" s="94">
        <v>537.2000000000005</v>
      </c>
      <c r="L32" s="94">
        <v>245.99999999999963</v>
      </c>
      <c r="M32" s="94">
        <v>420</v>
      </c>
      <c r="N32" s="94">
        <v>320</v>
      </c>
      <c r="O32" s="94">
        <v>593</v>
      </c>
      <c r="P32" s="94">
        <v>396.60000000000116</v>
      </c>
      <c r="Q32" s="94">
        <v>310</v>
      </c>
      <c r="R32" s="94">
        <v>450</v>
      </c>
      <c r="S32" s="94">
        <v>663</v>
      </c>
      <c r="T32" s="80"/>
      <c r="U32" s="80"/>
      <c r="V32" s="94">
        <v>1805.7</v>
      </c>
      <c r="W32" s="94">
        <f>SUM($I32:I32)</f>
        <v>488.9999999999996</v>
      </c>
      <c r="X32" s="94">
        <f>SUM($I32:J32)</f>
        <v>867.99999999999977</v>
      </c>
      <c r="Y32" s="94">
        <f>SUM($I32:K32)</f>
        <v>1405.2000000000003</v>
      </c>
      <c r="Z32" s="94">
        <f>SUM($I32:L32)</f>
        <v>1651.1999999999998</v>
      </c>
      <c r="AA32" s="94">
        <f>SUM($M32:M32)</f>
        <v>420</v>
      </c>
      <c r="AB32" s="94">
        <f>SUM($M32:N32)</f>
        <v>740</v>
      </c>
      <c r="AC32" s="94">
        <f>SUM(AC9:AC24)+AC30</f>
        <v>1298</v>
      </c>
      <c r="AD32" s="94">
        <f>SUM(AD9:AD24)</f>
        <v>1694.6000000000013</v>
      </c>
      <c r="AE32" s="94">
        <f>SUM($Q32:Q32)</f>
        <v>310</v>
      </c>
      <c r="AF32" s="94">
        <f>SUM($Q32:R32)</f>
        <v>760</v>
      </c>
      <c r="AG32" s="94">
        <f>SUM($Q32:S32)</f>
        <v>1423</v>
      </c>
      <c r="AI32" s="62"/>
      <c r="AJ32" s="62"/>
      <c r="AK32" s="62"/>
    </row>
    <row r="33" spans="1:37" s="82" customFormat="1" ht="5.0999999999999996" customHeight="1" x14ac:dyDescent="0.25"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</row>
    <row r="34" spans="1:37" ht="12" customHeight="1" x14ac:dyDescent="0.25">
      <c r="A34" s="62"/>
      <c r="B34" s="71" t="s">
        <v>109</v>
      </c>
      <c r="C34" s="72"/>
      <c r="D34" s="72"/>
      <c r="E34" s="72"/>
      <c r="F34" s="72"/>
      <c r="G34" s="72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2"/>
      <c r="U34" s="72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</row>
    <row r="35" spans="1:37" s="82" customFormat="1" ht="5.0999999999999996" customHeight="1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</row>
    <row r="36" spans="1:37" ht="12" customHeight="1" x14ac:dyDescent="0.25">
      <c r="B36" s="82"/>
      <c r="C36" s="82"/>
      <c r="D36" s="100" t="s">
        <v>110</v>
      </c>
      <c r="E36" s="82"/>
      <c r="F36" s="82"/>
      <c r="G36" s="82"/>
      <c r="H36" s="85">
        <v>-116.40000000000003</v>
      </c>
      <c r="I36" s="85">
        <v>-115.6</v>
      </c>
      <c r="J36" s="85">
        <v>-184.50000000000003</v>
      </c>
      <c r="K36" s="85">
        <v>-145</v>
      </c>
      <c r="L36" s="85">
        <v>-149.60000000000002</v>
      </c>
      <c r="M36" s="85">
        <v>-121</v>
      </c>
      <c r="N36" s="85">
        <v>-159</v>
      </c>
      <c r="O36" s="85">
        <v>-104</v>
      </c>
      <c r="P36" s="85">
        <v>-174.60000000000002</v>
      </c>
      <c r="Q36" s="85">
        <v>-96</v>
      </c>
      <c r="R36" s="85">
        <v>-110</v>
      </c>
      <c r="S36" s="85">
        <v>-120</v>
      </c>
      <c r="T36" s="82"/>
      <c r="U36" s="82"/>
      <c r="V36" s="85">
        <v>-562.6</v>
      </c>
      <c r="W36" s="85">
        <f>SUM($I36:I36)</f>
        <v>-115.6</v>
      </c>
      <c r="X36" s="85">
        <f>SUM($I36:J36)</f>
        <v>-300.10000000000002</v>
      </c>
      <c r="Y36" s="85">
        <f>SUM($I36:K36)</f>
        <v>-445.1</v>
      </c>
      <c r="Z36" s="85">
        <f>SUM($I36:L36)</f>
        <v>-594.70000000000005</v>
      </c>
      <c r="AA36" s="85">
        <f>SUM($M36:M36)</f>
        <v>-121</v>
      </c>
      <c r="AB36" s="85">
        <f>SUM($M36:N36)</f>
        <v>-280</v>
      </c>
      <c r="AC36" s="85">
        <f>SUM($M36:O36)</f>
        <v>-384</v>
      </c>
      <c r="AD36" s="85">
        <v>-558.6</v>
      </c>
      <c r="AE36" s="85">
        <f>SUM($Q36:Q36)</f>
        <v>-96</v>
      </c>
      <c r="AF36" s="85">
        <f>SUM($Q36:R36)</f>
        <v>-206</v>
      </c>
      <c r="AG36" s="85">
        <f>SUM($Q36:S36)</f>
        <v>-326</v>
      </c>
    </row>
    <row r="37" spans="1:37" ht="12" customHeight="1" x14ac:dyDescent="0.25">
      <c r="B37" s="82"/>
      <c r="C37" s="82"/>
      <c r="D37" s="100" t="s">
        <v>111</v>
      </c>
      <c r="E37" s="82"/>
      <c r="F37" s="82"/>
      <c r="G37" s="82"/>
      <c r="H37" s="85">
        <v>10.3</v>
      </c>
      <c r="I37" s="85">
        <v>1.1000000000000001</v>
      </c>
      <c r="J37" s="85">
        <v>8.0000000000000018</v>
      </c>
      <c r="K37" s="85">
        <v>-1.4000000000000004</v>
      </c>
      <c r="L37" s="85">
        <v>3.0999999999999996</v>
      </c>
      <c r="M37" s="85">
        <v>2</v>
      </c>
      <c r="N37" s="85">
        <v>10</v>
      </c>
      <c r="O37" s="85">
        <v>-4</v>
      </c>
      <c r="P37" s="85">
        <v>1</v>
      </c>
      <c r="Q37" s="85">
        <v>2</v>
      </c>
      <c r="R37" s="85">
        <v>4</v>
      </c>
      <c r="S37" s="85">
        <v>1</v>
      </c>
      <c r="T37" s="82"/>
      <c r="U37" s="82"/>
      <c r="V37" s="85">
        <v>15</v>
      </c>
      <c r="W37" s="85">
        <f>SUM($I37:I37)</f>
        <v>1.1000000000000001</v>
      </c>
      <c r="X37" s="85">
        <f>SUM($I37:J37)</f>
        <v>9.1000000000000014</v>
      </c>
      <c r="Y37" s="85">
        <f>SUM($I37:K37)</f>
        <v>7.7000000000000011</v>
      </c>
      <c r="Z37" s="85">
        <f>SUM($I37:L37)</f>
        <v>10.8</v>
      </c>
      <c r="AA37" s="85">
        <f>SUM($M37:M37)</f>
        <v>2</v>
      </c>
      <c r="AB37" s="85">
        <f>SUM($M37:N37)</f>
        <v>12</v>
      </c>
      <c r="AC37" s="85">
        <f>SUM($M37:O37)</f>
        <v>8</v>
      </c>
      <c r="AD37" s="85">
        <v>9</v>
      </c>
      <c r="AE37" s="85">
        <f>SUM($Q37:Q37)</f>
        <v>2</v>
      </c>
      <c r="AF37" s="85">
        <f>SUM($Q37:R37)</f>
        <v>6</v>
      </c>
      <c r="AG37" s="85">
        <f>SUM($Q37:S37)</f>
        <v>7</v>
      </c>
    </row>
    <row r="38" spans="1:37" ht="12" customHeight="1" x14ac:dyDescent="0.25">
      <c r="B38" s="82"/>
      <c r="C38" s="82"/>
      <c r="D38" s="100" t="s">
        <v>112</v>
      </c>
      <c r="E38" s="82"/>
      <c r="F38" s="82"/>
      <c r="G38" s="82"/>
      <c r="H38" s="85">
        <v>-218.1</v>
      </c>
      <c r="I38" s="85">
        <v>-54.8</v>
      </c>
      <c r="J38" s="85">
        <v>-3.3000000000000043</v>
      </c>
      <c r="K38" s="85">
        <v>-56.300000000000004</v>
      </c>
      <c r="L38" s="85">
        <v>-84.4</v>
      </c>
      <c r="M38" s="85">
        <v>0</v>
      </c>
      <c r="N38" s="85">
        <v>0</v>
      </c>
      <c r="O38" s="85">
        <v>0</v>
      </c>
      <c r="P38" s="85">
        <v>-79.3</v>
      </c>
      <c r="Q38" s="85">
        <v>0</v>
      </c>
      <c r="R38" s="85">
        <v>0</v>
      </c>
      <c r="S38" s="85">
        <v>0</v>
      </c>
      <c r="T38" s="82"/>
      <c r="U38" s="82"/>
      <c r="V38" s="85">
        <v>-231.6</v>
      </c>
      <c r="W38" s="85">
        <f>SUM($I38:I38)</f>
        <v>-54.8</v>
      </c>
      <c r="X38" s="85">
        <f>SUM($I38:J38)</f>
        <v>-58.1</v>
      </c>
      <c r="Y38" s="85">
        <f>SUM($I38:K38)</f>
        <v>-114.4</v>
      </c>
      <c r="Z38" s="85">
        <f>SUM($I38:L38)</f>
        <v>-198.8</v>
      </c>
      <c r="AA38" s="85">
        <f>SUM($M38:M38)</f>
        <v>0</v>
      </c>
      <c r="AB38" s="85">
        <f>SUM($M38:N38)</f>
        <v>0</v>
      </c>
      <c r="AC38" s="85">
        <f>SUM($M38:O38)</f>
        <v>0</v>
      </c>
      <c r="AD38" s="85">
        <v>-79.3</v>
      </c>
      <c r="AE38" s="85">
        <f>SUM($Q38:Q38)</f>
        <v>0</v>
      </c>
      <c r="AF38" s="85">
        <f>SUM($Q38:R38)</f>
        <v>0</v>
      </c>
      <c r="AG38" s="85">
        <f>SUM($Q38:S38)</f>
        <v>0</v>
      </c>
    </row>
    <row r="39" spans="1:37" ht="12" customHeight="1" x14ac:dyDescent="0.25">
      <c r="B39" s="82"/>
      <c r="C39" s="82"/>
      <c r="D39" s="100" t="s">
        <v>113</v>
      </c>
      <c r="E39" s="82"/>
      <c r="F39" s="82"/>
      <c r="G39" s="82"/>
      <c r="H39" s="85">
        <v>16.300000000000011</v>
      </c>
      <c r="I39" s="85">
        <v>-90.8</v>
      </c>
      <c r="J39" s="85">
        <v>81.2</v>
      </c>
      <c r="K39" s="85">
        <v>-245.1</v>
      </c>
      <c r="L39" s="85">
        <v>-386.3</v>
      </c>
      <c r="M39" s="85">
        <v>104</v>
      </c>
      <c r="N39" s="85">
        <v>-159</v>
      </c>
      <c r="O39" s="85">
        <v>29</v>
      </c>
      <c r="P39" s="85">
        <v>298</v>
      </c>
      <c r="Q39" s="85">
        <v>103</v>
      </c>
      <c r="R39" s="85">
        <v>184</v>
      </c>
      <c r="S39" s="85">
        <v>-601</v>
      </c>
      <c r="T39" s="82"/>
      <c r="U39" s="82"/>
      <c r="V39" s="85">
        <v>-197.1</v>
      </c>
      <c r="W39" s="85">
        <f>SUM($I39:I39)</f>
        <v>-90.8</v>
      </c>
      <c r="X39" s="85">
        <f>SUM($I39:J39)</f>
        <v>-9.5999999999999943</v>
      </c>
      <c r="Y39" s="85">
        <f>SUM($I39:K39)</f>
        <v>-254.7</v>
      </c>
      <c r="Z39" s="85">
        <f>SUM($I39:L39)</f>
        <v>-641</v>
      </c>
      <c r="AA39" s="85">
        <f>SUM($M39:M39)</f>
        <v>104</v>
      </c>
      <c r="AB39" s="85">
        <f>SUM($M39:N39)</f>
        <v>-55</v>
      </c>
      <c r="AC39" s="85">
        <f>SUM($M39:O39)</f>
        <v>-26</v>
      </c>
      <c r="AD39" s="85">
        <v>272</v>
      </c>
      <c r="AE39" s="85">
        <f>SUM($Q39:Q39)</f>
        <v>103</v>
      </c>
      <c r="AF39" s="85">
        <f>SUM($Q39:R39)</f>
        <v>287</v>
      </c>
      <c r="AG39" s="85">
        <f>SUM($Q39:S39)</f>
        <v>-314</v>
      </c>
    </row>
    <row r="40" spans="1:37" ht="12" customHeight="1" x14ac:dyDescent="0.25">
      <c r="B40" s="82"/>
      <c r="C40" s="82"/>
      <c r="D40" s="100" t="s">
        <v>114</v>
      </c>
      <c r="E40" s="82"/>
      <c r="F40" s="82"/>
      <c r="G40" s="82"/>
      <c r="H40" s="85">
        <v>7.1999999999999993</v>
      </c>
      <c r="I40" s="85">
        <v>6.7</v>
      </c>
      <c r="J40" s="85">
        <v>10.5</v>
      </c>
      <c r="K40" s="85">
        <v>6.6999999999999993</v>
      </c>
      <c r="L40" s="85">
        <v>19.699999999999996</v>
      </c>
      <c r="M40" s="85">
        <v>3</v>
      </c>
      <c r="N40" s="85">
        <v>9</v>
      </c>
      <c r="O40" s="85">
        <v>9</v>
      </c>
      <c r="P40" s="85">
        <v>15.200000000000003</v>
      </c>
      <c r="Q40" s="85">
        <v>5</v>
      </c>
      <c r="R40" s="85">
        <v>6</v>
      </c>
      <c r="S40" s="85">
        <v>6</v>
      </c>
      <c r="T40" s="82"/>
      <c r="U40" s="82"/>
      <c r="V40" s="85">
        <v>30.7</v>
      </c>
      <c r="W40" s="85">
        <f>SUM($I40:I40)</f>
        <v>6.7</v>
      </c>
      <c r="X40" s="85">
        <f>SUM($I40:J40)</f>
        <v>17.2</v>
      </c>
      <c r="Y40" s="85">
        <f>SUM($I40:K40)</f>
        <v>23.9</v>
      </c>
      <c r="Z40" s="85">
        <f>SUM($I40:L40)</f>
        <v>43.599999999999994</v>
      </c>
      <c r="AA40" s="85">
        <f>SUM($M40:M40)</f>
        <v>3</v>
      </c>
      <c r="AB40" s="85">
        <f>SUM($M40:N40)</f>
        <v>12</v>
      </c>
      <c r="AC40" s="85">
        <f>SUM($M40:O40)</f>
        <v>21</v>
      </c>
      <c r="AD40" s="85">
        <v>36.200000000000003</v>
      </c>
      <c r="AE40" s="85">
        <f>SUM($Q40:Q40)</f>
        <v>5</v>
      </c>
      <c r="AF40" s="85">
        <f>SUM($Q40:R40)</f>
        <v>11</v>
      </c>
      <c r="AG40" s="85">
        <f>SUM($Q40:S40)</f>
        <v>17</v>
      </c>
    </row>
    <row r="41" spans="1:37" ht="12" customHeight="1" x14ac:dyDescent="0.25">
      <c r="B41" s="82"/>
      <c r="C41" s="82"/>
      <c r="D41" s="100" t="s">
        <v>115</v>
      </c>
      <c r="E41" s="82"/>
      <c r="F41" s="82"/>
      <c r="G41" s="82"/>
      <c r="H41" s="85">
        <v>0</v>
      </c>
      <c r="I41" s="85">
        <v>-22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-1</v>
      </c>
      <c r="T41" s="82"/>
      <c r="U41" s="82"/>
      <c r="V41" s="85">
        <v>0</v>
      </c>
      <c r="W41" s="85">
        <f>SUM($I41:I41)</f>
        <v>-22</v>
      </c>
      <c r="X41" s="85">
        <f>SUM($I41:J41)</f>
        <v>-22</v>
      </c>
      <c r="Y41" s="85">
        <f>SUM($I41:K41)</f>
        <v>-22</v>
      </c>
      <c r="Z41" s="85">
        <f>SUM($I41:L41)</f>
        <v>-22</v>
      </c>
      <c r="AA41" s="85">
        <f>SUM($M41:M41)</f>
        <v>0</v>
      </c>
      <c r="AB41" s="85">
        <f>SUM($M41:N41)</f>
        <v>0</v>
      </c>
      <c r="AC41" s="85">
        <f>SUM($M41:O41)</f>
        <v>0</v>
      </c>
      <c r="AD41" s="85">
        <f>SUM($M41:P41)</f>
        <v>0</v>
      </c>
      <c r="AE41" s="85">
        <f>SUM($Q41:Q41)</f>
        <v>0</v>
      </c>
      <c r="AF41" s="85">
        <f>SUM($Q41:R41)</f>
        <v>0</v>
      </c>
      <c r="AG41" s="85">
        <f>SUM($Q41:S41)</f>
        <v>-1</v>
      </c>
    </row>
    <row r="42" spans="1:37" ht="12" customHeight="1" x14ac:dyDescent="0.25">
      <c r="B42" s="82"/>
      <c r="C42" s="82"/>
      <c r="D42" s="100" t="s">
        <v>116</v>
      </c>
      <c r="E42" s="82"/>
      <c r="F42" s="82"/>
      <c r="G42" s="82"/>
      <c r="H42" s="85">
        <v>0</v>
      </c>
      <c r="I42" s="85">
        <v>0</v>
      </c>
      <c r="J42" s="85">
        <v>-30.1</v>
      </c>
      <c r="K42" s="85">
        <v>3.6999999999999993</v>
      </c>
      <c r="L42" s="85">
        <v>2.6000000000000014</v>
      </c>
      <c r="M42" s="85">
        <v>2</v>
      </c>
      <c r="N42" s="85">
        <v>0</v>
      </c>
      <c r="O42" s="85">
        <v>-2</v>
      </c>
      <c r="P42" s="85">
        <v>0</v>
      </c>
      <c r="Q42" s="85">
        <v>0</v>
      </c>
      <c r="R42" s="85">
        <v>0</v>
      </c>
      <c r="S42" s="85">
        <v>0</v>
      </c>
      <c r="T42" s="82"/>
      <c r="U42" s="82"/>
      <c r="V42" s="85">
        <v>0</v>
      </c>
      <c r="W42" s="85">
        <f>SUM($I42:I42)</f>
        <v>0</v>
      </c>
      <c r="X42" s="85">
        <f>SUM($I42:J42)</f>
        <v>-30.1</v>
      </c>
      <c r="Y42" s="85">
        <f>SUM($I42:K42)</f>
        <v>-26.400000000000002</v>
      </c>
      <c r="Z42" s="85">
        <f>SUM($I42:L42)</f>
        <v>-23.8</v>
      </c>
      <c r="AA42" s="85">
        <f>SUM($M42:M42)</f>
        <v>2</v>
      </c>
      <c r="AB42" s="85">
        <f>SUM($M42:N42)</f>
        <v>2</v>
      </c>
      <c r="AC42" s="85">
        <f>SUM($M42:O42)</f>
        <v>0</v>
      </c>
      <c r="AD42" s="85">
        <f>SUM($M42:P42)</f>
        <v>0</v>
      </c>
      <c r="AE42" s="85">
        <f>SUM($Q42:Q42)</f>
        <v>0</v>
      </c>
      <c r="AF42" s="85">
        <f>SUM($Q42:R42)</f>
        <v>0</v>
      </c>
      <c r="AG42" s="85">
        <f>SUM($Q42:S42)</f>
        <v>0</v>
      </c>
    </row>
    <row r="43" spans="1:37" ht="12" customHeight="1" x14ac:dyDescent="0.25">
      <c r="B43" s="82"/>
      <c r="C43" s="82"/>
      <c r="D43" s="100" t="s">
        <v>117</v>
      </c>
      <c r="E43" s="82"/>
      <c r="F43" s="82"/>
      <c r="G43" s="82"/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2"/>
      <c r="U43" s="82"/>
      <c r="V43" s="85">
        <v>0</v>
      </c>
      <c r="W43" s="85">
        <f>SUM($I43:I43)</f>
        <v>0</v>
      </c>
      <c r="X43" s="85">
        <f>SUM($I43:J43)</f>
        <v>0</v>
      </c>
      <c r="Y43" s="85">
        <f>SUM($I43:K43)</f>
        <v>0</v>
      </c>
      <c r="Z43" s="85">
        <f>SUM($I43:L43)</f>
        <v>0</v>
      </c>
      <c r="AA43" s="85">
        <f>SUM($M43:M43)</f>
        <v>0</v>
      </c>
      <c r="AB43" s="85">
        <f>SUM($M43:N43)</f>
        <v>0</v>
      </c>
      <c r="AC43" s="85">
        <f>SUM($M43:O43)</f>
        <v>0</v>
      </c>
      <c r="AD43" s="85">
        <f>SUM($M43:P43)</f>
        <v>0</v>
      </c>
      <c r="AE43" s="85">
        <f>SUM($Q43:Q43)</f>
        <v>0</v>
      </c>
      <c r="AF43" s="85">
        <f>SUM($Q43:R43)</f>
        <v>0</v>
      </c>
      <c r="AG43" s="85">
        <f>SUM($Q43:S43)</f>
        <v>0</v>
      </c>
    </row>
    <row r="44" spans="1:37" ht="12" customHeight="1" x14ac:dyDescent="0.25">
      <c r="B44" s="82"/>
      <c r="C44" s="82"/>
      <c r="D44" s="100" t="s">
        <v>363</v>
      </c>
      <c r="E44" s="82"/>
      <c r="F44" s="82"/>
      <c r="G44" s="82"/>
      <c r="H44" s="85">
        <v>0</v>
      </c>
      <c r="I44" s="85">
        <v>0</v>
      </c>
      <c r="J44" s="85">
        <v>0</v>
      </c>
      <c r="K44" s="85">
        <v>0</v>
      </c>
      <c r="L44" s="85">
        <v>16.8</v>
      </c>
      <c r="M44" s="85">
        <v>0</v>
      </c>
      <c r="N44" s="85">
        <v>0</v>
      </c>
      <c r="O44" s="85">
        <v>0</v>
      </c>
      <c r="P44" s="85">
        <v>11.4</v>
      </c>
      <c r="Q44" s="85">
        <v>0</v>
      </c>
      <c r="R44" s="85">
        <v>0</v>
      </c>
      <c r="S44" s="85">
        <v>0</v>
      </c>
      <c r="T44" s="82"/>
      <c r="U44" s="82"/>
      <c r="V44" s="85">
        <v>0</v>
      </c>
      <c r="W44" s="85">
        <f>SUM($I44:I44)</f>
        <v>0</v>
      </c>
      <c r="X44" s="85">
        <f>SUM($I44:J44)</f>
        <v>0</v>
      </c>
      <c r="Y44" s="85">
        <f>SUM($I44:K44)</f>
        <v>0</v>
      </c>
      <c r="Z44" s="85">
        <f>SUM($I44:L44)</f>
        <v>16.8</v>
      </c>
      <c r="AA44" s="85">
        <f>SUM($M44:M44)</f>
        <v>0</v>
      </c>
      <c r="AB44" s="85">
        <f>SUM($M44:N44)</f>
        <v>0</v>
      </c>
      <c r="AC44" s="85">
        <f>SUM($M44:O44)</f>
        <v>0</v>
      </c>
      <c r="AD44" s="85">
        <v>11.4</v>
      </c>
      <c r="AE44" s="85">
        <f>SUM($Q44:Q44)</f>
        <v>0</v>
      </c>
      <c r="AF44" s="85">
        <f>SUM($Q44:R44)</f>
        <v>0</v>
      </c>
      <c r="AG44" s="85">
        <f>SUM($Q44:S44)</f>
        <v>0</v>
      </c>
    </row>
    <row r="45" spans="1:37" ht="12" customHeight="1" x14ac:dyDescent="0.25">
      <c r="B45" s="82"/>
      <c r="C45" s="82"/>
      <c r="D45" s="100" t="s">
        <v>364</v>
      </c>
      <c r="E45" s="82"/>
      <c r="F45" s="82"/>
      <c r="G45" s="82"/>
      <c r="H45" s="85">
        <v>0</v>
      </c>
      <c r="I45" s="85">
        <v>0</v>
      </c>
      <c r="J45" s="85">
        <v>0</v>
      </c>
      <c r="K45" s="85">
        <v>0</v>
      </c>
      <c r="L45" s="85">
        <v>9.8000000000000007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2"/>
      <c r="U45" s="82"/>
      <c r="V45" s="85">
        <v>0</v>
      </c>
      <c r="W45" s="85">
        <f>SUM($I45:I45)</f>
        <v>0</v>
      </c>
      <c r="X45" s="85">
        <f>SUM($I45:J45)</f>
        <v>0</v>
      </c>
      <c r="Y45" s="85">
        <f>SUM($I45:K45)</f>
        <v>0</v>
      </c>
      <c r="Z45" s="85">
        <f>SUM($I45:L45)</f>
        <v>9.8000000000000007</v>
      </c>
      <c r="AA45" s="85">
        <f>SUM($M45:M45)</f>
        <v>0</v>
      </c>
      <c r="AB45" s="85">
        <f>SUM($M45:N45)</f>
        <v>0</v>
      </c>
      <c r="AC45" s="85">
        <f>SUM($M45:O45)</f>
        <v>0</v>
      </c>
      <c r="AD45" s="85">
        <f>SUM($M45:P45)</f>
        <v>0</v>
      </c>
      <c r="AE45" s="85">
        <f>SUM($Q45:Q45)</f>
        <v>0</v>
      </c>
      <c r="AF45" s="85">
        <f>SUM($Q45:R45)</f>
        <v>0</v>
      </c>
      <c r="AG45" s="85">
        <f>SUM($Q45:S45)</f>
        <v>0</v>
      </c>
    </row>
    <row r="46" spans="1:37" s="82" customFormat="1" ht="5.0999999999999996" customHeight="1" x14ac:dyDescent="0.2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</row>
    <row r="47" spans="1:37" s="82" customFormat="1" ht="12" customHeight="1" x14ac:dyDescent="0.25">
      <c r="B47" s="62"/>
      <c r="C47" s="165" t="s">
        <v>118</v>
      </c>
      <c r="D47" s="165"/>
      <c r="E47" s="165"/>
      <c r="F47" s="81"/>
      <c r="G47" s="81"/>
      <c r="H47" s="94">
        <v>-300.70000000000005</v>
      </c>
      <c r="I47" s="94">
        <v>-275.40000000000003</v>
      </c>
      <c r="J47" s="94">
        <v>-118.20000000000005</v>
      </c>
      <c r="K47" s="94">
        <v>-437.40000000000003</v>
      </c>
      <c r="L47" s="94">
        <v>-568.30000000000007</v>
      </c>
      <c r="M47" s="94">
        <v>-10</v>
      </c>
      <c r="N47" s="94">
        <v>-299</v>
      </c>
      <c r="O47" s="94">
        <v>-72</v>
      </c>
      <c r="P47" s="94">
        <v>71.699999999999974</v>
      </c>
      <c r="Q47" s="94">
        <v>14</v>
      </c>
      <c r="R47" s="94">
        <v>84</v>
      </c>
      <c r="S47" s="94">
        <v>-715</v>
      </c>
      <c r="T47" s="80"/>
      <c r="U47" s="80"/>
      <c r="V47" s="94">
        <v>-945.60000000000014</v>
      </c>
      <c r="W47" s="94">
        <f>SUM($I47:I47)</f>
        <v>-275.40000000000003</v>
      </c>
      <c r="X47" s="94">
        <f>SUM($I47:J47)</f>
        <v>-393.60000000000008</v>
      </c>
      <c r="Y47" s="94">
        <f>SUM($I47:K47)</f>
        <v>-831.00000000000011</v>
      </c>
      <c r="Z47" s="94">
        <f>SUM($I47:L47)</f>
        <v>-1399.3000000000002</v>
      </c>
      <c r="AA47" s="94">
        <f>SUM($M47:M47)</f>
        <v>-10</v>
      </c>
      <c r="AB47" s="94">
        <f>SUM($M47:N47)</f>
        <v>-309</v>
      </c>
      <c r="AC47" s="94">
        <f>SUM($M47:O47)</f>
        <v>-381</v>
      </c>
      <c r="AD47" s="94">
        <f>SUM(AD36:AD45)</f>
        <v>-309.3</v>
      </c>
      <c r="AE47" s="94">
        <f>SUM($Q47:Q47)</f>
        <v>14</v>
      </c>
      <c r="AF47" s="94">
        <f>SUM($Q47:R47)</f>
        <v>98</v>
      </c>
      <c r="AG47" s="94">
        <f>SUM($Q47:S47)</f>
        <v>-617</v>
      </c>
      <c r="AI47" s="62"/>
      <c r="AJ47" s="62"/>
      <c r="AK47" s="62"/>
    </row>
    <row r="48" spans="1:37" s="82" customFormat="1" ht="5.0999999999999996" customHeight="1" x14ac:dyDescent="0.25"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</row>
    <row r="49" spans="1:37" ht="12" customHeight="1" x14ac:dyDescent="0.25">
      <c r="A49" s="62"/>
      <c r="B49" s="71" t="s">
        <v>119</v>
      </c>
      <c r="C49" s="72"/>
      <c r="D49" s="72"/>
      <c r="E49" s="72"/>
      <c r="F49" s="72"/>
      <c r="G49" s="72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2"/>
      <c r="U49" s="72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</row>
    <row r="50" spans="1:37" s="82" customFormat="1" ht="5.0999999999999996" customHeight="1" x14ac:dyDescent="0.25"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</row>
    <row r="51" spans="1:37" x14ac:dyDescent="0.25">
      <c r="B51" s="82"/>
      <c r="C51" s="82"/>
      <c r="D51" s="82" t="s">
        <v>120</v>
      </c>
      <c r="E51" s="82"/>
      <c r="F51" s="82"/>
      <c r="G51" s="82"/>
      <c r="H51" s="85">
        <v>79.800000000000011</v>
      </c>
      <c r="I51" s="85">
        <v>42.1</v>
      </c>
      <c r="J51" s="85">
        <v>43.9</v>
      </c>
      <c r="K51" s="85">
        <v>92.300000000000011</v>
      </c>
      <c r="L51" s="85">
        <v>497.3</v>
      </c>
      <c r="M51" s="85">
        <v>13</v>
      </c>
      <c r="N51" s="85">
        <v>724</v>
      </c>
      <c r="O51" s="85">
        <v>20</v>
      </c>
      <c r="P51" s="85">
        <v>45.899999999999977</v>
      </c>
      <c r="Q51" s="85">
        <v>314</v>
      </c>
      <c r="R51" s="85">
        <v>249</v>
      </c>
      <c r="S51" s="85">
        <v>424</v>
      </c>
      <c r="T51" s="82"/>
      <c r="U51" s="82"/>
      <c r="V51" s="85">
        <v>110.20000000000002</v>
      </c>
      <c r="W51" s="85">
        <f>SUM($I51:I51)</f>
        <v>42.1</v>
      </c>
      <c r="X51" s="85">
        <f>SUM($I51:J51)</f>
        <v>86</v>
      </c>
      <c r="Y51" s="85">
        <f>SUM($I51:K51)</f>
        <v>178.3</v>
      </c>
      <c r="Z51" s="85">
        <f>SUM($I51:L51)</f>
        <v>675.6</v>
      </c>
      <c r="AA51" s="85">
        <f>SUM($M51:M51)</f>
        <v>13</v>
      </c>
      <c r="AB51" s="85">
        <f>SUM($M51:N51)</f>
        <v>737</v>
      </c>
      <c r="AC51" s="85">
        <f>SUM($M51:O51)</f>
        <v>757</v>
      </c>
      <c r="AD51" s="85">
        <v>802.9</v>
      </c>
      <c r="AE51" s="85">
        <f>SUM($Q51:Q51)</f>
        <v>314</v>
      </c>
      <c r="AF51" s="85">
        <f>SUM($Q51:R51)</f>
        <v>563</v>
      </c>
      <c r="AG51" s="85">
        <f>SUM($Q51:S51)</f>
        <v>987</v>
      </c>
    </row>
    <row r="52" spans="1:37" x14ac:dyDescent="0.25">
      <c r="B52" s="82"/>
      <c r="C52" s="82"/>
      <c r="D52" s="82" t="s">
        <v>121</v>
      </c>
      <c r="E52" s="82"/>
      <c r="F52" s="82"/>
      <c r="G52" s="82"/>
      <c r="H52" s="85">
        <v>-293.20000000000005</v>
      </c>
      <c r="I52" s="85">
        <v>-137</v>
      </c>
      <c r="J52" s="85">
        <v>-137.69999999999999</v>
      </c>
      <c r="K52" s="85">
        <v>-68.199999999999989</v>
      </c>
      <c r="L52" s="85">
        <v>-235.89999999999998</v>
      </c>
      <c r="M52" s="85">
        <v>-60</v>
      </c>
      <c r="N52" s="85">
        <v>-631</v>
      </c>
      <c r="O52" s="85">
        <v>-321</v>
      </c>
      <c r="P52" s="85">
        <v>-243.59999999999991</v>
      </c>
      <c r="Q52" s="85">
        <v>-276</v>
      </c>
      <c r="R52" s="85">
        <v>-209</v>
      </c>
      <c r="S52" s="85">
        <v>-315</v>
      </c>
      <c r="T52" s="82"/>
      <c r="U52" s="82"/>
      <c r="V52" s="85">
        <v>-910.7</v>
      </c>
      <c r="W52" s="85">
        <f>SUM($I52:I52)</f>
        <v>-137</v>
      </c>
      <c r="X52" s="85">
        <f>SUM($I52:J52)</f>
        <v>-274.7</v>
      </c>
      <c r="Y52" s="85">
        <f>SUM($I52:K52)</f>
        <v>-342.9</v>
      </c>
      <c r="Z52" s="85">
        <f>SUM($I52:L52)</f>
        <v>-578.79999999999995</v>
      </c>
      <c r="AA52" s="85">
        <f>SUM($M52:M52)</f>
        <v>-60</v>
      </c>
      <c r="AB52" s="85">
        <f>SUM($M52:N52)</f>
        <v>-691</v>
      </c>
      <c r="AC52" s="85">
        <f>SUM($M52:O52)</f>
        <v>-1012</v>
      </c>
      <c r="AD52" s="85">
        <v>-1255.5999999999999</v>
      </c>
      <c r="AE52" s="85">
        <f>SUM($Q52:Q52)</f>
        <v>-276</v>
      </c>
      <c r="AF52" s="85">
        <f>SUM($Q52:R52)</f>
        <v>-485</v>
      </c>
      <c r="AG52" s="85">
        <f>SUM($Q52:S52)</f>
        <v>-800</v>
      </c>
    </row>
    <row r="53" spans="1:37" x14ac:dyDescent="0.25">
      <c r="B53" s="82"/>
      <c r="C53" s="82"/>
      <c r="D53" s="82" t="s">
        <v>122</v>
      </c>
      <c r="E53" s="82"/>
      <c r="F53" s="82"/>
      <c r="G53" s="82"/>
      <c r="H53" s="85">
        <v>-17.400000000000006</v>
      </c>
      <c r="I53" s="85">
        <v>-34.5</v>
      </c>
      <c r="J53" s="85">
        <v>-6.2999999999999972</v>
      </c>
      <c r="K53" s="85">
        <v>-31.100000000000009</v>
      </c>
      <c r="L53" s="85">
        <v>-7.5</v>
      </c>
      <c r="M53" s="85">
        <v>-32</v>
      </c>
      <c r="N53" s="85">
        <v>-10</v>
      </c>
      <c r="O53" s="85">
        <v>-22</v>
      </c>
      <c r="P53" s="85">
        <v>-19.599999999999994</v>
      </c>
      <c r="Q53" s="85">
        <v>-11</v>
      </c>
      <c r="R53" s="85">
        <v>-21</v>
      </c>
      <c r="S53" s="85">
        <v>-16</v>
      </c>
      <c r="T53" s="82"/>
      <c r="U53" s="82"/>
      <c r="V53" s="85">
        <v>-120.6</v>
      </c>
      <c r="W53" s="85">
        <f>SUM($I53:I53)</f>
        <v>-34.5</v>
      </c>
      <c r="X53" s="85">
        <f>SUM($I53:J53)</f>
        <v>-40.799999999999997</v>
      </c>
      <c r="Y53" s="85">
        <f>SUM($I53:K53)</f>
        <v>-71.900000000000006</v>
      </c>
      <c r="Z53" s="85">
        <f>SUM($I53:L53)</f>
        <v>-79.400000000000006</v>
      </c>
      <c r="AA53" s="85">
        <f>SUM($M53:M53)</f>
        <v>-32</v>
      </c>
      <c r="AB53" s="85">
        <f>SUM($M53:N53)</f>
        <v>-42</v>
      </c>
      <c r="AC53" s="85">
        <f>SUM($M53:O53)</f>
        <v>-64</v>
      </c>
      <c r="AD53" s="85">
        <v>-83.6</v>
      </c>
      <c r="AE53" s="85">
        <f>SUM($Q53:Q53)</f>
        <v>-11</v>
      </c>
      <c r="AF53" s="85">
        <f>SUM($Q53:R53)</f>
        <v>-32</v>
      </c>
      <c r="AG53" s="85">
        <f>SUM($Q53:S53)</f>
        <v>-48</v>
      </c>
    </row>
    <row r="54" spans="1:37" x14ac:dyDescent="0.25">
      <c r="B54" s="82"/>
      <c r="C54" s="82"/>
      <c r="D54" s="82" t="s">
        <v>123</v>
      </c>
      <c r="E54" s="82"/>
      <c r="F54" s="82"/>
      <c r="G54" s="82"/>
      <c r="H54" s="85">
        <v>-111.4</v>
      </c>
      <c r="I54" s="85">
        <v>0</v>
      </c>
      <c r="J54" s="85">
        <v>-41.3</v>
      </c>
      <c r="K54" s="85">
        <v>-266.39999999999998</v>
      </c>
      <c r="L54" s="85">
        <v>-87.599999999999966</v>
      </c>
      <c r="M54" s="85">
        <v>-153</v>
      </c>
      <c r="N54" s="85">
        <v>-324</v>
      </c>
      <c r="O54" s="85">
        <v>-2</v>
      </c>
      <c r="P54" s="85">
        <v>-103.5</v>
      </c>
      <c r="Q54" s="85">
        <v>-367</v>
      </c>
      <c r="R54" s="85">
        <v>-370</v>
      </c>
      <c r="S54" s="85">
        <v>-221</v>
      </c>
      <c r="T54" s="82"/>
      <c r="U54" s="82"/>
      <c r="V54" s="85">
        <v>-225.9</v>
      </c>
      <c r="W54" s="85">
        <f>SUM($I54:I54)</f>
        <v>0</v>
      </c>
      <c r="X54" s="85">
        <f>SUM($I54:J54)</f>
        <v>-41.3</v>
      </c>
      <c r="Y54" s="85">
        <f>SUM($I54:K54)</f>
        <v>-307.7</v>
      </c>
      <c r="Z54" s="85">
        <f>SUM($I54:L54)</f>
        <v>-395.29999999999995</v>
      </c>
      <c r="AA54" s="85">
        <f>SUM($M54:M54)</f>
        <v>-153</v>
      </c>
      <c r="AB54" s="85">
        <f>SUM($M54:N54)</f>
        <v>-477</v>
      </c>
      <c r="AC54" s="85">
        <f>SUM($M54:O54)</f>
        <v>-479</v>
      </c>
      <c r="AD54" s="85">
        <v>-582.5</v>
      </c>
      <c r="AE54" s="85">
        <f>SUM($Q54:Q54)</f>
        <v>-367</v>
      </c>
      <c r="AF54" s="85">
        <f>SUM($Q54:R54)</f>
        <v>-737</v>
      </c>
      <c r="AG54" s="85">
        <f>SUM($Q54:S54)</f>
        <v>-958</v>
      </c>
    </row>
    <row r="55" spans="1:37" x14ac:dyDescent="0.25">
      <c r="B55" s="82"/>
      <c r="C55" s="82"/>
      <c r="D55" s="82" t="s">
        <v>124</v>
      </c>
      <c r="E55" s="82"/>
      <c r="F55" s="82"/>
      <c r="G55" s="82"/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2"/>
      <c r="U55" s="82"/>
      <c r="V55" s="85">
        <v>0</v>
      </c>
      <c r="W55" s="85">
        <f>SUM($I55:I55)</f>
        <v>0</v>
      </c>
      <c r="X55" s="85">
        <f>SUM($I55:J55)</f>
        <v>0</v>
      </c>
      <c r="Y55" s="85">
        <f>SUM($I55:K55)</f>
        <v>0</v>
      </c>
      <c r="Z55" s="85">
        <f>SUM($I55:L55)</f>
        <v>0</v>
      </c>
      <c r="AA55" s="85">
        <f>SUM($M55:M55)</f>
        <v>0</v>
      </c>
      <c r="AB55" s="85">
        <f>SUM($M55:N55)</f>
        <v>0</v>
      </c>
      <c r="AC55" s="85">
        <f>SUM($M55:O55)</f>
        <v>0</v>
      </c>
      <c r="AD55" s="85">
        <f>SUM($M55:P55)</f>
        <v>0</v>
      </c>
      <c r="AE55" s="85">
        <f>SUM($Q55:Q55)</f>
        <v>0</v>
      </c>
      <c r="AF55" s="85">
        <f>SUM($Q55:R55)</f>
        <v>0</v>
      </c>
      <c r="AG55" s="85">
        <f>SUM($Q55:S55)</f>
        <v>0</v>
      </c>
    </row>
    <row r="56" spans="1:37" x14ac:dyDescent="0.25">
      <c r="B56" s="82"/>
      <c r="C56" s="82"/>
      <c r="D56" s="82" t="s">
        <v>365</v>
      </c>
      <c r="E56" s="82"/>
      <c r="F56" s="82"/>
      <c r="G56" s="82"/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-2</v>
      </c>
      <c r="T56" s="82"/>
      <c r="U56" s="82"/>
      <c r="V56" s="85">
        <v>-225.9</v>
      </c>
      <c r="W56" s="85">
        <f>SUM($I56:I56)</f>
        <v>0</v>
      </c>
      <c r="X56" s="85">
        <f>SUM($I56:J56)</f>
        <v>0</v>
      </c>
      <c r="Y56" s="85">
        <f>SUM($I56:K56)</f>
        <v>0</v>
      </c>
      <c r="Z56" s="85">
        <f>SUM($I56:L56)</f>
        <v>0</v>
      </c>
      <c r="AA56" s="85">
        <f>SUM($M56:M56)</f>
        <v>0</v>
      </c>
      <c r="AB56" s="85">
        <f>SUM($M56:N56)</f>
        <v>0</v>
      </c>
      <c r="AC56" s="85">
        <f>SUM($M56:O56)</f>
        <v>0</v>
      </c>
      <c r="AD56" s="85">
        <v>-582.5</v>
      </c>
      <c r="AE56" s="85">
        <f>SUM($Q56:Q56)</f>
        <v>0</v>
      </c>
      <c r="AF56" s="85">
        <f>SUM($Q56:R56)</f>
        <v>0</v>
      </c>
      <c r="AG56" s="85">
        <f>SUM($Q56:S56)</f>
        <v>-2</v>
      </c>
    </row>
    <row r="57" spans="1:37" s="82" customFormat="1" ht="5.0999999999999996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</row>
    <row r="58" spans="1:37" s="82" customFormat="1" x14ac:dyDescent="0.25">
      <c r="B58" s="62"/>
      <c r="C58" s="80" t="s">
        <v>125</v>
      </c>
      <c r="D58" s="81"/>
      <c r="E58" s="81"/>
      <c r="F58" s="81"/>
      <c r="G58" s="81"/>
      <c r="H58" s="94">
        <v>-342.20000000000005</v>
      </c>
      <c r="I58" s="94">
        <v>-129.4</v>
      </c>
      <c r="J58" s="94">
        <v>-141.39999999999998</v>
      </c>
      <c r="K58" s="94">
        <v>-273.39999999999998</v>
      </c>
      <c r="L58" s="94">
        <v>166.30000000000007</v>
      </c>
      <c r="M58" s="94">
        <v>-232</v>
      </c>
      <c r="N58" s="94">
        <v>-241</v>
      </c>
      <c r="O58" s="94">
        <v>-325</v>
      </c>
      <c r="P58" s="94">
        <v>-320.79999999999995</v>
      </c>
      <c r="Q58" s="94">
        <v>-340</v>
      </c>
      <c r="R58" s="94">
        <v>-351</v>
      </c>
      <c r="S58" s="94">
        <v>-130</v>
      </c>
      <c r="T58" s="80"/>
      <c r="U58" s="80"/>
      <c r="V58" s="94">
        <v>-1147</v>
      </c>
      <c r="W58" s="94">
        <f>SUM($I58:I58)</f>
        <v>-129.4</v>
      </c>
      <c r="X58" s="94">
        <f>SUM($I58:J58)</f>
        <v>-270.79999999999995</v>
      </c>
      <c r="Y58" s="94">
        <f>SUM($I58:K58)</f>
        <v>-544.19999999999993</v>
      </c>
      <c r="Z58" s="94">
        <f>SUM($I58:L58)</f>
        <v>-377.89999999999986</v>
      </c>
      <c r="AA58" s="94">
        <f>SUM($M58:M58)</f>
        <v>-232</v>
      </c>
      <c r="AB58" s="94">
        <f>SUM($M58:N58)</f>
        <v>-473</v>
      </c>
      <c r="AC58" s="94">
        <f>SUM($M58:O58)</f>
        <v>-798</v>
      </c>
      <c r="AD58" s="94">
        <f>SUM(AD51:AD55)</f>
        <v>-1118.8</v>
      </c>
      <c r="AE58" s="94">
        <f>SUM($Q58:Q58)</f>
        <v>-340</v>
      </c>
      <c r="AF58" s="94">
        <f>SUM($Q58:R58)</f>
        <v>-691</v>
      </c>
      <c r="AG58" s="94">
        <f>SUM($Q58:S58)</f>
        <v>-821</v>
      </c>
      <c r="AI58" s="62"/>
      <c r="AJ58" s="62"/>
      <c r="AK58" s="62"/>
    </row>
    <row r="59" spans="1:37" s="82" customFormat="1" ht="5.0999999999999996" customHeight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</row>
    <row r="60" spans="1:37" ht="12" customHeight="1" x14ac:dyDescent="0.25">
      <c r="A60" s="62"/>
      <c r="B60" s="71" t="s">
        <v>126</v>
      </c>
      <c r="C60" s="72"/>
      <c r="D60" s="72"/>
      <c r="E60" s="72"/>
      <c r="F60" s="72"/>
      <c r="G60" s="72"/>
      <c r="H60" s="103">
        <v>-307.2000000000001</v>
      </c>
      <c r="I60" s="103">
        <v>84.199999999999562</v>
      </c>
      <c r="J60" s="103">
        <v>119.40000000000009</v>
      </c>
      <c r="K60" s="103">
        <v>-173.59999999999951</v>
      </c>
      <c r="L60" s="103">
        <v>-156.00000000000034</v>
      </c>
      <c r="M60" s="103">
        <v>178</v>
      </c>
      <c r="N60" s="103">
        <v>-220</v>
      </c>
      <c r="O60" s="103">
        <v>196</v>
      </c>
      <c r="P60" s="103">
        <v>147.50000000000119</v>
      </c>
      <c r="Q60" s="103">
        <v>-16</v>
      </c>
      <c r="R60" s="103">
        <v>183</v>
      </c>
      <c r="S60" s="103">
        <v>-182</v>
      </c>
      <c r="T60" s="72"/>
      <c r="U60" s="72"/>
      <c r="V60" s="103">
        <v>-286.89999999999998</v>
      </c>
      <c r="W60" s="103">
        <f>SUM($I60:I60)</f>
        <v>84.199999999999562</v>
      </c>
      <c r="X60" s="103">
        <f>SUM($I60:J60)</f>
        <v>203.59999999999965</v>
      </c>
      <c r="Y60" s="103">
        <f>SUM($I60:K60)</f>
        <v>30.000000000000142</v>
      </c>
      <c r="Z60" s="103">
        <f>SUM($I60:L60)</f>
        <v>-126.0000000000002</v>
      </c>
      <c r="AA60" s="103">
        <f>SUM($M60:M60)</f>
        <v>178</v>
      </c>
      <c r="AB60" s="103">
        <f>SUM($M60:N60)</f>
        <v>-42</v>
      </c>
      <c r="AC60" s="103">
        <f>AC58+AC47+AC32</f>
        <v>119</v>
      </c>
      <c r="AD60" s="103">
        <f>AD58+AD47+AD32</f>
        <v>266.50000000000136</v>
      </c>
      <c r="AE60" s="103">
        <f>SUM($Q60:Q60)</f>
        <v>-16</v>
      </c>
      <c r="AF60" s="103">
        <f>SUM($Q60:R60)</f>
        <v>167</v>
      </c>
      <c r="AG60" s="103">
        <f>SUM($Q60:S60)</f>
        <v>-15</v>
      </c>
    </row>
    <row r="61" spans="1:37" s="82" customFormat="1" ht="5.0999999999999996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</row>
    <row r="62" spans="1:37" ht="24" x14ac:dyDescent="0.25">
      <c r="B62" s="82"/>
      <c r="C62" s="82"/>
      <c r="D62" s="100" t="s">
        <v>127</v>
      </c>
      <c r="E62" s="82"/>
      <c r="F62" s="82"/>
      <c r="G62" s="82"/>
      <c r="H62" s="85">
        <v>41.699999999999335</v>
      </c>
      <c r="I62" s="85">
        <v>-18.899999999999999</v>
      </c>
      <c r="J62" s="85">
        <v>15.200000000000408</v>
      </c>
      <c r="K62" s="85">
        <v>-82.500000000000568</v>
      </c>
      <c r="L62" s="85">
        <v>6.0000000000005684</v>
      </c>
      <c r="M62" s="85">
        <v>22</v>
      </c>
      <c r="N62" s="85">
        <v>4</v>
      </c>
      <c r="O62" s="85">
        <v>4</v>
      </c>
      <c r="P62" s="85">
        <v>-29.8</v>
      </c>
      <c r="Q62" s="85">
        <v>17</v>
      </c>
      <c r="R62" s="85">
        <v>-34</v>
      </c>
      <c r="S62" s="85">
        <v>20</v>
      </c>
      <c r="T62" s="82"/>
      <c r="U62" s="82"/>
      <c r="V62" s="85">
        <v>-133.9</v>
      </c>
      <c r="W62" s="85">
        <f>SUM($I62:I62)</f>
        <v>-18.899999999999999</v>
      </c>
      <c r="X62" s="85">
        <f>SUM($I62:J62)</f>
        <v>-3.6999999999995907</v>
      </c>
      <c r="Y62" s="85">
        <f>SUM($I62:K62)</f>
        <v>-86.200000000000159</v>
      </c>
      <c r="Z62" s="85">
        <f>SUM($I62:L62)</f>
        <v>-80.199999999999591</v>
      </c>
      <c r="AA62" s="85">
        <f>SUM($M62:M62)</f>
        <v>22</v>
      </c>
      <c r="AB62" s="85">
        <f>SUM($M62:N62)</f>
        <v>26</v>
      </c>
      <c r="AC62" s="85">
        <f>SUM($M62:O62)</f>
        <v>30</v>
      </c>
      <c r="AD62" s="85">
        <f>SUM($M62:P62)</f>
        <v>0.19999999999999929</v>
      </c>
      <c r="AE62" s="85">
        <f>SUM($Q62:Q62)</f>
        <v>17</v>
      </c>
      <c r="AF62" s="85">
        <f>SUM($Q62:R62)</f>
        <v>-17</v>
      </c>
      <c r="AG62" s="85">
        <f>SUM($Q62:S62)</f>
        <v>3</v>
      </c>
    </row>
    <row r="63" spans="1:37" x14ac:dyDescent="0.25">
      <c r="B63" s="82"/>
      <c r="C63" s="82"/>
      <c r="D63" s="100" t="s">
        <v>128</v>
      </c>
      <c r="E63" s="82"/>
      <c r="F63" s="82"/>
      <c r="G63" s="82"/>
      <c r="H63" s="85">
        <v>814.70000000000095</v>
      </c>
      <c r="I63" s="85">
        <v>549.19999999999982</v>
      </c>
      <c r="J63" s="85">
        <v>614.49999999999943</v>
      </c>
      <c r="K63" s="85">
        <v>749.0999999999998</v>
      </c>
      <c r="L63" s="85">
        <v>492.99999999999977</v>
      </c>
      <c r="M63" s="85">
        <v>343</v>
      </c>
      <c r="N63" s="85">
        <v>543</v>
      </c>
      <c r="O63" s="85">
        <v>327</v>
      </c>
      <c r="P63" s="85">
        <v>527</v>
      </c>
      <c r="Q63" s="85">
        <v>610</v>
      </c>
      <c r="R63" s="85">
        <v>611</v>
      </c>
      <c r="S63" s="85">
        <v>760</v>
      </c>
      <c r="T63" s="82"/>
      <c r="U63" s="82"/>
      <c r="V63" s="85">
        <v>970</v>
      </c>
      <c r="W63" s="85">
        <v>549.19999999999982</v>
      </c>
      <c r="X63" s="85">
        <v>549.19999999999982</v>
      </c>
      <c r="Y63" s="85">
        <v>549.19999999999982</v>
      </c>
      <c r="Z63" s="85">
        <v>549.20000000000005</v>
      </c>
      <c r="AA63" s="85">
        <v>343</v>
      </c>
      <c r="AB63" s="85">
        <v>343</v>
      </c>
      <c r="AC63" s="85">
        <v>343</v>
      </c>
      <c r="AD63" s="85">
        <v>343</v>
      </c>
      <c r="AE63" s="85">
        <v>610</v>
      </c>
      <c r="AF63" s="85">
        <v>610</v>
      </c>
      <c r="AG63" s="85">
        <v>610</v>
      </c>
    </row>
    <row r="64" spans="1:37" s="82" customFormat="1" ht="5.0999999999999996" customHeight="1" x14ac:dyDescent="0.2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</row>
    <row r="65" spans="1:33" ht="12" customHeight="1" x14ac:dyDescent="0.25">
      <c r="A65" s="62"/>
      <c r="B65" s="71" t="s">
        <v>129</v>
      </c>
      <c r="C65" s="72"/>
      <c r="D65" s="72"/>
      <c r="E65" s="72"/>
      <c r="F65" s="72"/>
      <c r="G65" s="72"/>
      <c r="H65" s="103">
        <v>549.20000000000027</v>
      </c>
      <c r="I65" s="103">
        <v>614.49999999999943</v>
      </c>
      <c r="J65" s="103">
        <v>749.09999999999991</v>
      </c>
      <c r="K65" s="103">
        <v>492.99999999999972</v>
      </c>
      <c r="L65" s="103">
        <v>343</v>
      </c>
      <c r="M65" s="103">
        <v>543</v>
      </c>
      <c r="N65" s="103">
        <v>327</v>
      </c>
      <c r="O65" s="103">
        <v>527</v>
      </c>
      <c r="P65" s="103">
        <v>644.70000000000118</v>
      </c>
      <c r="Q65" s="103">
        <v>611</v>
      </c>
      <c r="R65" s="103">
        <v>760</v>
      </c>
      <c r="S65" s="103">
        <v>598</v>
      </c>
      <c r="T65" s="72"/>
      <c r="U65" s="72"/>
      <c r="V65" s="103">
        <f t="shared" ref="V65:AD65" si="0">SUM(V60:V63)</f>
        <v>549.20000000000005</v>
      </c>
      <c r="W65" s="103">
        <f t="shared" si="0"/>
        <v>614.49999999999932</v>
      </c>
      <c r="X65" s="103">
        <f t="shared" si="0"/>
        <v>749.09999999999991</v>
      </c>
      <c r="Y65" s="103">
        <f t="shared" si="0"/>
        <v>492.99999999999977</v>
      </c>
      <c r="Z65" s="103">
        <f t="shared" si="0"/>
        <v>343.00000000000023</v>
      </c>
      <c r="AA65" s="103">
        <f t="shared" si="0"/>
        <v>543</v>
      </c>
      <c r="AB65" s="103">
        <f t="shared" si="0"/>
        <v>327</v>
      </c>
      <c r="AC65" s="103">
        <f t="shared" si="0"/>
        <v>492</v>
      </c>
      <c r="AD65" s="103">
        <f t="shared" si="0"/>
        <v>609.70000000000141</v>
      </c>
      <c r="AE65" s="103">
        <f>SUM(AE60:AE63)</f>
        <v>611</v>
      </c>
      <c r="AF65" s="103">
        <f>SUM(AF60:AF63)</f>
        <v>760</v>
      </c>
      <c r="AG65" s="103">
        <f>SUM(AG60:AG63)</f>
        <v>598</v>
      </c>
    </row>
    <row r="66" spans="1:33" s="82" customFormat="1" ht="5.0999999999999996" customHeigh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</row>
    <row r="67" spans="1:33" x14ac:dyDescent="0.25">
      <c r="B67" s="82"/>
      <c r="C67" s="82"/>
      <c r="D67" s="82" t="s">
        <v>130</v>
      </c>
      <c r="E67" s="82"/>
      <c r="F67" s="82"/>
      <c r="G67" s="82"/>
      <c r="H67" s="85">
        <v>209.09999999999994</v>
      </c>
      <c r="I67" s="85">
        <v>345.59999999999962</v>
      </c>
      <c r="J67" s="85">
        <v>168.60000000000008</v>
      </c>
      <c r="K67" s="85">
        <v>371.50000000000045</v>
      </c>
      <c r="L67" s="85">
        <v>111.19999999999959</v>
      </c>
      <c r="M67" s="85">
        <v>272</v>
      </c>
      <c r="N67" s="85">
        <v>160</v>
      </c>
      <c r="O67" s="85">
        <v>474</v>
      </c>
      <c r="P67" s="85">
        <v>217.60000000000113</v>
      </c>
      <c r="Q67" s="85">
        <v>208</v>
      </c>
      <c r="R67" s="85">
        <v>325</v>
      </c>
      <c r="S67" s="85">
        <v>533</v>
      </c>
      <c r="T67" s="82"/>
      <c r="U67" s="82"/>
      <c r="V67" s="85">
        <v>1153.2</v>
      </c>
      <c r="W67" s="85">
        <f>SUM($I67:I67)</f>
        <v>345.59999999999962</v>
      </c>
      <c r="X67" s="85">
        <f>SUM($I67:J67)</f>
        <v>514.1999999999997</v>
      </c>
      <c r="Y67" s="85">
        <f>SUM($I67:K67)</f>
        <v>885.70000000000016</v>
      </c>
      <c r="Z67" s="85">
        <f>SUM($I67:L67)</f>
        <v>996.89999999999975</v>
      </c>
      <c r="AA67" s="85">
        <f>SUM($M67:M67)</f>
        <v>272</v>
      </c>
      <c r="AB67" s="85">
        <f>SUM($M67:N67)</f>
        <v>432</v>
      </c>
      <c r="AC67" s="85">
        <f>SUM($M67:O67)</f>
        <v>906</v>
      </c>
      <c r="AD67" s="85">
        <f>SUM($M67:P67)</f>
        <v>1123.600000000001</v>
      </c>
      <c r="AE67" s="85">
        <f>SUM($Q67:Q67)</f>
        <v>208</v>
      </c>
      <c r="AF67" s="85">
        <f>SUM($Q67:R67)</f>
        <v>533</v>
      </c>
      <c r="AG67" s="85">
        <f>SUM($Q67:S67)</f>
        <v>1066</v>
      </c>
    </row>
    <row r="68" spans="1:33" s="82" customFormat="1" ht="5.0999999999999996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</row>
    <row r="69" spans="1:33" s="82" customFormat="1" x14ac:dyDescent="0.25">
      <c r="C69" s="8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</row>
    <row r="70" spans="1:33" s="82" customFormat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</row>
    <row r="71" spans="1:33" s="82" customForma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</row>
    <row r="72" spans="1:33" s="82" customForma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</row>
    <row r="73" spans="1:33" s="82" customForma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</row>
    <row r="74" spans="1:33" s="82" customFormat="1" hidden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</row>
    <row r="75" spans="1:33" s="82" customFormat="1" hidden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</row>
    <row r="76" spans="1:33" s="82" customFormat="1" hidden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</row>
    <row r="77" spans="1:33" s="82" customFormat="1" hidden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</row>
    <row r="78" spans="1:33" s="82" customFormat="1" hidden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</row>
    <row r="79" spans="1:33" s="82" customFormat="1" hidden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</row>
    <row r="80" spans="1:33" s="82" customFormat="1" ht="12" hidden="1" customHeight="1" x14ac:dyDescent="0.2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</row>
    <row r="81" spans="8:33" s="82" customFormat="1" ht="12" hidden="1" customHeight="1" x14ac:dyDescent="0.2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</row>
    <row r="82" spans="8:33" s="82" customFormat="1" ht="12" hidden="1" customHeight="1" x14ac:dyDescent="0.2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</row>
    <row r="83" spans="8:33" s="82" customFormat="1" ht="12" hidden="1" customHeight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</row>
    <row r="84" spans="8:33" s="82" customFormat="1" ht="12" hidden="1" customHeight="1" x14ac:dyDescent="0.2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</row>
    <row r="85" spans="8:33" s="82" customFormat="1" ht="12" hidden="1" customHeight="1" x14ac:dyDescent="0.2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</row>
    <row r="86" spans="8:33" s="82" customFormat="1" ht="12" hidden="1" customHeight="1" x14ac:dyDescent="0.25"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 spans="8:33" s="82" customFormat="1" ht="12" hidden="1" customHeight="1" x14ac:dyDescent="0.2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8:33" s="82" customFormat="1" ht="12" hidden="1" customHeight="1" x14ac:dyDescent="0.2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 spans="8:33" s="82" customFormat="1" ht="12" hidden="1" customHeight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8:33" s="82" customFormat="1" ht="12" hidden="1" customHeight="1" x14ac:dyDescent="0.2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 spans="8:33" s="82" customFormat="1" ht="12" hidden="1" customHeight="1" x14ac:dyDescent="0.2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8:33" s="82" customFormat="1" ht="12" hidden="1" customHeight="1" x14ac:dyDescent="0.25"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 spans="8:33" s="82" customFormat="1" ht="12" hidden="1" customHeight="1" x14ac:dyDescent="0.2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8:33" s="82" customFormat="1" ht="12" hidden="1" customHeight="1" x14ac:dyDescent="0.25"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 spans="8:33" s="82" customFormat="1" ht="12" hidden="1" customHeight="1" x14ac:dyDescent="0.2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8:33" s="82" customFormat="1" ht="12" hidden="1" customHeight="1" x14ac:dyDescent="0.25"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 spans="8:33" s="82" customFormat="1" ht="12" hidden="1" customHeight="1" x14ac:dyDescent="0.25"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8:33" s="82" customFormat="1" ht="12" hidden="1" customHeight="1" x14ac:dyDescent="0.25"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 spans="8:33" s="82" customFormat="1" ht="12" hidden="1" customHeight="1" x14ac:dyDescent="0.25"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 spans="8:33" s="82" customFormat="1" ht="12" hidden="1" customHeight="1" x14ac:dyDescent="0.25"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 spans="8:33" s="82" customFormat="1" ht="12" hidden="1" customHeight="1" x14ac:dyDescent="0.2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8:33" s="82" customFormat="1" ht="12" hidden="1" customHeight="1" x14ac:dyDescent="0.2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</row>
    <row r="103" spans="8:33" s="82" customFormat="1" ht="12" hidden="1" customHeight="1" x14ac:dyDescent="0.25"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</row>
    <row r="104" spans="8:33" s="82" customFormat="1" ht="12" hidden="1" customHeight="1" x14ac:dyDescent="0.25"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</row>
    <row r="105" spans="8:33" s="82" customFormat="1" ht="12" hidden="1" customHeight="1" x14ac:dyDescent="0.25"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</row>
    <row r="106" spans="8:33" s="82" customFormat="1" ht="12" hidden="1" customHeight="1" x14ac:dyDescent="0.25"/>
    <row r="107" spans="8:33" s="82" customFormat="1" ht="12" hidden="1" customHeight="1" x14ac:dyDescent="0.2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</row>
    <row r="108" spans="8:33" s="82" customFormat="1" ht="12" hidden="1" customHeight="1" x14ac:dyDescent="0.2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</row>
    <row r="109" spans="8:33" s="82" customFormat="1" ht="12" hidden="1" customHeight="1" x14ac:dyDescent="0.25"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</row>
    <row r="110" spans="8:33" s="82" customFormat="1" ht="12" hidden="1" customHeight="1" x14ac:dyDescent="0.25"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</row>
    <row r="111" spans="8:33" s="82" customFormat="1" ht="12" hidden="1" customHeight="1" x14ac:dyDescent="0.25"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</row>
    <row r="112" spans="8:33" s="82" customFormat="1" ht="12" hidden="1" customHeight="1" x14ac:dyDescent="0.25"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</row>
    <row r="113" spans="8:33" s="82" customFormat="1" ht="12" hidden="1" customHeight="1" x14ac:dyDescent="0.25"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</row>
    <row r="114" spans="8:33" s="82" customFormat="1" ht="12" hidden="1" customHeight="1" x14ac:dyDescent="0.25"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</row>
    <row r="115" spans="8:33" s="82" customFormat="1" ht="12" hidden="1" customHeight="1" x14ac:dyDescent="0.25"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</row>
    <row r="116" spans="8:33" s="82" customFormat="1" ht="12" hidden="1" customHeight="1" x14ac:dyDescent="0.25"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</row>
    <row r="117" spans="8:33" s="82" customFormat="1" ht="12" hidden="1" customHeight="1" x14ac:dyDescent="0.25"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</row>
    <row r="118" spans="8:33" s="82" customFormat="1" ht="12" hidden="1" customHeight="1" x14ac:dyDescent="0.25"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</row>
    <row r="119" spans="8:33" s="82" customFormat="1" ht="12" hidden="1" customHeight="1" x14ac:dyDescent="0.25"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</row>
    <row r="120" spans="8:33" s="82" customFormat="1" ht="12" hidden="1" customHeight="1" x14ac:dyDescent="0.25"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</row>
    <row r="121" spans="8:33" s="82" customFormat="1" ht="12" hidden="1" customHeight="1" x14ac:dyDescent="0.25"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</row>
    <row r="122" spans="8:33" s="82" customFormat="1" ht="12" hidden="1" customHeight="1" x14ac:dyDescent="0.25"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</row>
    <row r="123" spans="8:33" s="82" customFormat="1" ht="12" hidden="1" customHeight="1" x14ac:dyDescent="0.25"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</row>
    <row r="124" spans="8:33" s="82" customFormat="1" ht="12" hidden="1" customHeight="1" x14ac:dyDescent="0.25"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</row>
    <row r="125" spans="8:33" s="82" customFormat="1" ht="12" hidden="1" customHeight="1" x14ac:dyDescent="0.25"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</row>
    <row r="126" spans="8:33" s="82" customFormat="1" ht="12" hidden="1" customHeight="1" x14ac:dyDescent="0.25"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</row>
    <row r="127" spans="8:33" s="82" customFormat="1" ht="12" hidden="1" customHeight="1" x14ac:dyDescent="0.25"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</row>
    <row r="128" spans="8:33" s="82" customFormat="1" ht="12" hidden="1" customHeight="1" x14ac:dyDescent="0.25"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</row>
    <row r="129" spans="8:33" s="82" customFormat="1" ht="12" hidden="1" customHeight="1" x14ac:dyDescent="0.25"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</row>
    <row r="130" spans="8:33" s="82" customFormat="1" ht="12" hidden="1" customHeight="1" x14ac:dyDescent="0.25"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</row>
    <row r="131" spans="8:33" s="82" customFormat="1" ht="12" hidden="1" customHeight="1" x14ac:dyDescent="0.25"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</row>
    <row r="132" spans="8:33" s="82" customFormat="1" ht="12" hidden="1" customHeight="1" x14ac:dyDescent="0.25"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</row>
    <row r="133" spans="8:33" s="82" customFormat="1" ht="12" hidden="1" customHeight="1" x14ac:dyDescent="0.25"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</row>
    <row r="134" spans="8:33" s="82" customFormat="1" ht="12" hidden="1" customHeight="1" x14ac:dyDescent="0.25"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</row>
    <row r="135" spans="8:33" s="82" customFormat="1" ht="12" hidden="1" customHeight="1" x14ac:dyDescent="0.25"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</row>
    <row r="136" spans="8:33" s="82" customFormat="1" ht="12" hidden="1" customHeight="1" x14ac:dyDescent="0.25"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</row>
    <row r="137" spans="8:33" s="82" customFormat="1" ht="12" hidden="1" customHeight="1" x14ac:dyDescent="0.25"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</row>
    <row r="138" spans="8:33" s="82" customFormat="1" ht="12" hidden="1" customHeight="1" x14ac:dyDescent="0.25"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</row>
    <row r="139" spans="8:33" s="82" customFormat="1" ht="12" hidden="1" customHeight="1" x14ac:dyDescent="0.25"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</row>
    <row r="140" spans="8:33" s="82" customFormat="1" ht="12" hidden="1" customHeight="1" x14ac:dyDescent="0.25"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</row>
    <row r="141" spans="8:33" s="82" customFormat="1" ht="12" hidden="1" customHeight="1" x14ac:dyDescent="0.25"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</row>
    <row r="142" spans="8:33" s="82" customFormat="1" ht="12" hidden="1" customHeight="1" x14ac:dyDescent="0.25"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</row>
    <row r="143" spans="8:33" s="82" customFormat="1" ht="12" hidden="1" customHeight="1" x14ac:dyDescent="0.25"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</row>
    <row r="144" spans="8:33" s="82" customFormat="1" ht="12" hidden="1" customHeight="1" x14ac:dyDescent="0.25"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</row>
    <row r="145" spans="8:33" s="82" customFormat="1" ht="12" hidden="1" customHeight="1" x14ac:dyDescent="0.25"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</row>
    <row r="146" spans="8:33" s="82" customFormat="1" ht="12" hidden="1" customHeight="1" x14ac:dyDescent="0.25"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</row>
    <row r="147" spans="8:33" s="82" customFormat="1" ht="12" hidden="1" customHeight="1" x14ac:dyDescent="0.25"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</row>
    <row r="148" spans="8:33" s="82" customFormat="1" ht="12" hidden="1" customHeight="1" x14ac:dyDescent="0.25"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</row>
    <row r="149" spans="8:33" s="82" customFormat="1" ht="12" hidden="1" customHeight="1" x14ac:dyDescent="0.25"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</row>
    <row r="150" spans="8:33" s="82" customFormat="1" ht="12" hidden="1" customHeight="1" x14ac:dyDescent="0.25"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</row>
    <row r="151" spans="8:33" s="82" customFormat="1" ht="12" hidden="1" customHeight="1" x14ac:dyDescent="0.25"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</row>
    <row r="152" spans="8:33" s="82" customFormat="1" ht="12" hidden="1" customHeight="1" x14ac:dyDescent="0.25"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</row>
    <row r="153" spans="8:33" s="82" customFormat="1" ht="12" hidden="1" customHeight="1" x14ac:dyDescent="0.25"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</row>
    <row r="154" spans="8:33" s="82" customFormat="1" ht="12" hidden="1" customHeight="1" x14ac:dyDescent="0.25"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</row>
    <row r="155" spans="8:33" s="82" customFormat="1" ht="12" hidden="1" customHeight="1" x14ac:dyDescent="0.25"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</row>
    <row r="156" spans="8:33" s="82" customFormat="1" ht="12" hidden="1" customHeight="1" x14ac:dyDescent="0.25"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</row>
    <row r="157" spans="8:33" s="82" customFormat="1" ht="12" hidden="1" customHeight="1" x14ac:dyDescent="0.25"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</row>
    <row r="158" spans="8:33" s="82" customFormat="1" ht="12" hidden="1" customHeight="1" x14ac:dyDescent="0.25"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</row>
    <row r="159" spans="8:33" s="82" customFormat="1" ht="12" hidden="1" customHeight="1" x14ac:dyDescent="0.25"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</row>
    <row r="160" spans="8:33" s="82" customFormat="1" ht="12" hidden="1" customHeight="1" x14ac:dyDescent="0.25"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</row>
    <row r="161" spans="8:33" s="82" customFormat="1" ht="12" hidden="1" customHeight="1" x14ac:dyDescent="0.25"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</row>
    <row r="162" spans="8:33" s="82" customFormat="1" ht="12" hidden="1" customHeight="1" x14ac:dyDescent="0.25"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</row>
    <row r="163" spans="8:33" s="82" customFormat="1" ht="12" hidden="1" customHeight="1" x14ac:dyDescent="0.25"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</row>
    <row r="164" spans="8:33" s="82" customFormat="1" ht="12" hidden="1" customHeight="1" x14ac:dyDescent="0.25"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</row>
    <row r="165" spans="8:33" s="82" customFormat="1" ht="12" hidden="1" customHeight="1" x14ac:dyDescent="0.25"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</row>
    <row r="166" spans="8:33" s="82" customFormat="1" ht="12" hidden="1" customHeight="1" x14ac:dyDescent="0.25"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</row>
    <row r="167" spans="8:33" s="82" customFormat="1" ht="12" hidden="1" customHeight="1" x14ac:dyDescent="0.25"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</row>
    <row r="168" spans="8:33" s="82" customFormat="1" ht="12" hidden="1" customHeight="1" x14ac:dyDescent="0.25"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</row>
    <row r="169" spans="8:33" s="82" customFormat="1" ht="12" hidden="1" customHeight="1" x14ac:dyDescent="0.25"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</row>
    <row r="170" spans="8:33" s="82" customFormat="1" ht="12" hidden="1" customHeight="1" x14ac:dyDescent="0.25"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</row>
    <row r="171" spans="8:33" s="82" customFormat="1" ht="12" hidden="1" customHeight="1" x14ac:dyDescent="0.25"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</row>
    <row r="172" spans="8:33" s="82" customFormat="1" ht="12" hidden="1" customHeight="1" x14ac:dyDescent="0.25"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</row>
    <row r="173" spans="8:33" s="82" customFormat="1" ht="12" hidden="1" customHeight="1" x14ac:dyDescent="0.25"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</row>
    <row r="174" spans="8:33" s="82" customFormat="1" ht="12" hidden="1" customHeight="1" x14ac:dyDescent="0.25"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</row>
    <row r="175" spans="8:33" s="82" customFormat="1" ht="12" hidden="1" customHeight="1" x14ac:dyDescent="0.25"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</row>
    <row r="176" spans="8:33" s="82" customFormat="1" ht="12" hidden="1" customHeight="1" x14ac:dyDescent="0.25"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</row>
    <row r="177" spans="8:33" s="82" customFormat="1" ht="12" hidden="1" customHeight="1" x14ac:dyDescent="0.25"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</row>
    <row r="178" spans="8:33" s="82" customFormat="1" ht="12" hidden="1" customHeight="1" x14ac:dyDescent="0.25"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</row>
    <row r="179" spans="8:33" s="82" customFormat="1" ht="12" hidden="1" customHeight="1" x14ac:dyDescent="0.25"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</row>
    <row r="180" spans="8:33" s="82" customFormat="1" ht="12" hidden="1" customHeight="1" x14ac:dyDescent="0.25"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</row>
    <row r="181" spans="8:33" s="82" customFormat="1" ht="12" hidden="1" customHeight="1" x14ac:dyDescent="0.25"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</row>
    <row r="182" spans="8:33" s="82" customFormat="1" ht="12" hidden="1" customHeight="1" x14ac:dyDescent="0.25"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</row>
    <row r="183" spans="8:33" s="82" customFormat="1" ht="12" hidden="1" customHeight="1" x14ac:dyDescent="0.25"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</row>
    <row r="184" spans="8:33" s="82" customFormat="1" ht="12" hidden="1" customHeight="1" x14ac:dyDescent="0.25"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</row>
    <row r="185" spans="8:33" s="82" customFormat="1" ht="12" hidden="1" customHeight="1" x14ac:dyDescent="0.25"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</row>
    <row r="186" spans="8:33" s="82" customFormat="1" ht="12" hidden="1" customHeight="1" x14ac:dyDescent="0.25"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</row>
    <row r="187" spans="8:33" s="82" customFormat="1" ht="12" hidden="1" customHeight="1" x14ac:dyDescent="0.25"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</row>
    <row r="188" spans="8:33" s="82" customFormat="1" ht="12" hidden="1" customHeight="1" x14ac:dyDescent="0.25"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</row>
    <row r="189" spans="8:33" s="82" customFormat="1" ht="12" hidden="1" customHeight="1" x14ac:dyDescent="0.25"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</row>
    <row r="190" spans="8:33" s="82" customFormat="1" ht="12" hidden="1" customHeight="1" x14ac:dyDescent="0.25"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</row>
    <row r="191" spans="8:33" s="82" customFormat="1" ht="12" hidden="1" customHeight="1" x14ac:dyDescent="0.25"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</row>
    <row r="192" spans="8:33" s="82" customFormat="1" ht="12" hidden="1" customHeight="1" x14ac:dyDescent="0.25"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</row>
    <row r="193" spans="8:33" s="82" customFormat="1" ht="12" hidden="1" customHeight="1" x14ac:dyDescent="0.25"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</row>
    <row r="194" spans="8:33" s="82" customFormat="1" ht="12" hidden="1" customHeight="1" x14ac:dyDescent="0.25"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</row>
    <row r="195" spans="8:33" s="82" customFormat="1" ht="12" hidden="1" customHeight="1" x14ac:dyDescent="0.25"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</row>
    <row r="196" spans="8:33" s="82" customFormat="1" ht="12" hidden="1" customHeight="1" x14ac:dyDescent="0.25"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</row>
    <row r="197" spans="8:33" s="82" customFormat="1" ht="12" hidden="1" customHeight="1" x14ac:dyDescent="0.25"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</row>
    <row r="198" spans="8:33" s="82" customFormat="1" ht="12" hidden="1" customHeight="1" x14ac:dyDescent="0.25"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</row>
    <row r="199" spans="8:33" s="82" customFormat="1" ht="12" hidden="1" customHeight="1" x14ac:dyDescent="0.25"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</row>
    <row r="200" spans="8:33" s="82" customFormat="1" ht="12" hidden="1" customHeight="1" x14ac:dyDescent="0.25"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</row>
    <row r="201" spans="8:33" s="82" customFormat="1" ht="12" hidden="1" customHeight="1" x14ac:dyDescent="0.25"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</row>
    <row r="202" spans="8:33" s="82" customFormat="1" ht="12" hidden="1" customHeight="1" x14ac:dyDescent="0.25"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</row>
    <row r="203" spans="8:33" s="82" customFormat="1" ht="12" hidden="1" customHeight="1" x14ac:dyDescent="0.25"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</row>
    <row r="204" spans="8:33" s="82" customFormat="1" ht="12" hidden="1" customHeight="1" x14ac:dyDescent="0.25"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</row>
    <row r="205" spans="8:33" s="82" customFormat="1" ht="12" hidden="1" customHeight="1" x14ac:dyDescent="0.25"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</row>
    <row r="206" spans="8:33" s="82" customFormat="1" ht="12" hidden="1" customHeight="1" x14ac:dyDescent="0.25"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</row>
    <row r="207" spans="8:33" s="82" customFormat="1" ht="12" hidden="1" customHeight="1" x14ac:dyDescent="0.25"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</row>
    <row r="208" spans="8:33" s="82" customFormat="1" ht="12" hidden="1" customHeight="1" x14ac:dyDescent="0.25"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</row>
    <row r="209" spans="8:33" s="82" customFormat="1" ht="12" hidden="1" customHeight="1" x14ac:dyDescent="0.25"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</row>
    <row r="210" spans="8:33" s="82" customFormat="1" ht="12" hidden="1" customHeight="1" x14ac:dyDescent="0.25"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</row>
    <row r="211" spans="8:33" s="82" customFormat="1" ht="12" hidden="1" customHeight="1" x14ac:dyDescent="0.25"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</row>
    <row r="212" spans="8:33" s="82" customFormat="1" ht="12" hidden="1" customHeight="1" x14ac:dyDescent="0.25"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</row>
    <row r="213" spans="8:33" s="82" customFormat="1" ht="12" hidden="1" customHeight="1" x14ac:dyDescent="0.25"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</row>
    <row r="214" spans="8:33" s="82" customFormat="1" ht="12" hidden="1" customHeight="1" x14ac:dyDescent="0.25"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</row>
    <row r="215" spans="8:33" s="82" customFormat="1" ht="12" hidden="1" customHeight="1" x14ac:dyDescent="0.25"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</row>
    <row r="216" spans="8:33" s="82" customFormat="1" ht="12" hidden="1" customHeight="1" x14ac:dyDescent="0.25"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</row>
    <row r="217" spans="8:33" s="82" customFormat="1" ht="12" hidden="1" customHeight="1" x14ac:dyDescent="0.25"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</row>
    <row r="218" spans="8:33" s="82" customFormat="1" ht="12" hidden="1" customHeight="1" x14ac:dyDescent="0.25"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</row>
    <row r="219" spans="8:33" s="82" customFormat="1" ht="12" hidden="1" customHeight="1" x14ac:dyDescent="0.25"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</row>
    <row r="220" spans="8:33" s="82" customFormat="1" ht="12" hidden="1" customHeight="1" x14ac:dyDescent="0.25"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</row>
    <row r="221" spans="8:33" s="82" customFormat="1" ht="12" hidden="1" customHeight="1" x14ac:dyDescent="0.25"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</row>
    <row r="222" spans="8:33" s="82" customFormat="1" ht="12" hidden="1" customHeight="1" x14ac:dyDescent="0.25"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</row>
    <row r="223" spans="8:33" s="82" customFormat="1" ht="12" hidden="1" customHeight="1" x14ac:dyDescent="0.25"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</row>
    <row r="224" spans="8:33" s="82" customFormat="1" ht="12" hidden="1" customHeight="1" x14ac:dyDescent="0.25"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</row>
    <row r="225" spans="8:33" s="82" customFormat="1" ht="12" hidden="1" customHeight="1" x14ac:dyDescent="0.25"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</row>
    <row r="226" spans="8:33" s="82" customFormat="1" ht="12" customHeight="1" x14ac:dyDescent="0.25"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</row>
  </sheetData>
  <mergeCells count="1">
    <mergeCell ref="C47:E47"/>
  </mergeCells>
  <pageMargins left="0.7" right="0.7" top="0.75" bottom="0.75" header="0.3" footer="0.3"/>
  <pageSetup paperSize="9" scale="7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T265"/>
  <sheetViews>
    <sheetView zoomScaleNormal="100" workbookViewId="0">
      <pane xSplit="6" ySplit="5" topLeftCell="I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12" customHeight="1" zeroHeight="1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8" width="9.140625" style="63" hidden="1" customWidth="1" outlineLevel="1"/>
    <col min="9" max="9" width="9.140625" style="63" customWidth="1" collapsed="1"/>
    <col min="10" max="15" width="9.140625" style="63" customWidth="1"/>
    <col min="16" max="19" width="10.28515625" style="62" customWidth="1"/>
    <col min="20" max="20" width="1.28515625" style="82" customWidth="1"/>
    <col min="21" max="16384" width="9.140625" style="62" hidden="1"/>
  </cols>
  <sheetData>
    <row r="1" spans="1:19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</row>
    <row r="2" spans="1:19" s="10" customFormat="1" ht="32.25" customHeight="1" x14ac:dyDescent="0.25">
      <c r="A2" s="9"/>
    </row>
    <row r="3" spans="1:19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</row>
    <row r="4" spans="1:19" ht="12" customHeight="1" x14ac:dyDescent="0.25">
      <c r="B4" s="66" t="s">
        <v>313</v>
      </c>
      <c r="C4" s="66"/>
      <c r="D4" s="65"/>
      <c r="E4" s="65"/>
      <c r="F4" s="65"/>
      <c r="G4" s="65"/>
      <c r="H4" s="67" t="s">
        <v>249</v>
      </c>
      <c r="I4" s="67" t="s">
        <v>14</v>
      </c>
      <c r="J4" s="67" t="s">
        <v>205</v>
      </c>
      <c r="K4" s="67" t="s">
        <v>206</v>
      </c>
      <c r="L4" s="67" t="s">
        <v>207</v>
      </c>
      <c r="M4" s="67" t="s">
        <v>200</v>
      </c>
      <c r="N4" s="67" t="s">
        <v>202</v>
      </c>
      <c r="O4" s="67" t="s">
        <v>208</v>
      </c>
      <c r="P4" s="67" t="s">
        <v>250</v>
      </c>
      <c r="Q4" s="67" t="s">
        <v>251</v>
      </c>
      <c r="R4" s="67" t="s">
        <v>349</v>
      </c>
      <c r="S4" s="67" t="s">
        <v>350</v>
      </c>
    </row>
    <row r="5" spans="1:19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19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19" ht="12" customHeight="1" x14ac:dyDescent="0.25">
      <c r="A7" s="62"/>
      <c r="B7" s="71" t="s">
        <v>52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s="82" customFormat="1" x14ac:dyDescent="0.25">
      <c r="B9" s="62"/>
      <c r="C9" s="80" t="s">
        <v>53</v>
      </c>
      <c r="D9" s="81"/>
      <c r="E9" s="81"/>
      <c r="F9" s="81"/>
      <c r="G9" s="81"/>
      <c r="H9" s="94">
        <v>3861.1000000000004</v>
      </c>
      <c r="I9" s="94">
        <v>3893</v>
      </c>
      <c r="J9" s="94">
        <v>4103.5</v>
      </c>
      <c r="K9" s="94">
        <v>3768.3999999999996</v>
      </c>
      <c r="L9" s="94">
        <v>3720.6000000000004</v>
      </c>
      <c r="M9" s="94">
        <v>3804.7999999999997</v>
      </c>
      <c r="N9" s="94">
        <v>3944.1</v>
      </c>
      <c r="O9" s="94">
        <v>4123.8999999999996</v>
      </c>
      <c r="P9" s="94">
        <v>4103</v>
      </c>
      <c r="Q9" s="94">
        <v>4459.7</v>
      </c>
      <c r="R9" s="94">
        <v>4377</v>
      </c>
      <c r="S9" s="94">
        <v>4846</v>
      </c>
    </row>
    <row r="10" spans="1:19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s="82" customFormat="1" x14ac:dyDescent="0.25">
      <c r="D11" s="100" t="s">
        <v>54</v>
      </c>
      <c r="H11" s="85">
        <v>549.20000000000005</v>
      </c>
      <c r="I11" s="85">
        <v>614.5</v>
      </c>
      <c r="J11" s="85">
        <v>749.1</v>
      </c>
      <c r="K11" s="85">
        <v>493</v>
      </c>
      <c r="L11" s="85">
        <v>343</v>
      </c>
      <c r="M11" s="85">
        <v>545.79999999999995</v>
      </c>
      <c r="N11" s="85">
        <v>327.10000000000002</v>
      </c>
      <c r="O11" s="85">
        <v>527.29999999999995</v>
      </c>
      <c r="P11" s="85">
        <v>610</v>
      </c>
      <c r="Q11" s="85">
        <v>609.9</v>
      </c>
      <c r="R11" s="85">
        <v>760</v>
      </c>
      <c r="S11" s="85">
        <v>598</v>
      </c>
    </row>
    <row r="12" spans="1:19" s="82" customFormat="1" x14ac:dyDescent="0.25">
      <c r="D12" s="100" t="s">
        <v>55</v>
      </c>
      <c r="H12" s="85">
        <v>621.29999999999995</v>
      </c>
      <c r="I12" s="85">
        <v>700.1</v>
      </c>
      <c r="J12" s="85">
        <v>634.4</v>
      </c>
      <c r="K12" s="85">
        <v>876.6</v>
      </c>
      <c r="L12" s="85">
        <v>1242.5999999999999</v>
      </c>
      <c r="M12" s="85">
        <v>1153.0999999999999</v>
      </c>
      <c r="N12" s="85">
        <v>1309.0999999999999</v>
      </c>
      <c r="O12" s="85">
        <v>1283.5999999999999</v>
      </c>
      <c r="P12" s="85">
        <v>970</v>
      </c>
      <c r="Q12" s="85">
        <v>869.7</v>
      </c>
      <c r="R12" s="85">
        <v>689</v>
      </c>
      <c r="S12" s="85">
        <v>1299</v>
      </c>
    </row>
    <row r="13" spans="1:19" s="82" customFormat="1" x14ac:dyDescent="0.25">
      <c r="D13" s="100" t="s">
        <v>56</v>
      </c>
      <c r="H13" s="85">
        <v>1122.5</v>
      </c>
      <c r="I13" s="85">
        <v>1163.5</v>
      </c>
      <c r="J13" s="85">
        <v>1254.9000000000001</v>
      </c>
      <c r="K13" s="85">
        <v>1074.8</v>
      </c>
      <c r="L13" s="85">
        <v>920.9</v>
      </c>
      <c r="M13" s="85">
        <v>1006.4</v>
      </c>
      <c r="N13" s="85">
        <v>991.5</v>
      </c>
      <c r="O13" s="85">
        <v>1033.3</v>
      </c>
      <c r="P13" s="85">
        <v>955</v>
      </c>
      <c r="Q13" s="85">
        <v>1130.9000000000001</v>
      </c>
      <c r="R13" s="85">
        <v>1198</v>
      </c>
      <c r="S13" s="85">
        <v>1130</v>
      </c>
    </row>
    <row r="14" spans="1:19" s="82" customFormat="1" x14ac:dyDescent="0.25">
      <c r="D14" s="100" t="s">
        <v>57</v>
      </c>
      <c r="H14" s="85">
        <v>1562.8</v>
      </c>
      <c r="I14" s="85">
        <v>1404.7</v>
      </c>
      <c r="J14" s="85">
        <v>1454.6</v>
      </c>
      <c r="K14" s="85">
        <v>1312.7</v>
      </c>
      <c r="L14" s="85">
        <v>1205.3</v>
      </c>
      <c r="M14" s="85">
        <v>1086.9000000000001</v>
      </c>
      <c r="N14" s="85">
        <v>1308.5999999999999</v>
      </c>
      <c r="O14" s="85">
        <v>1265.2</v>
      </c>
      <c r="P14" s="85">
        <v>1549</v>
      </c>
      <c r="Q14" s="85">
        <v>1838.5</v>
      </c>
      <c r="R14" s="85">
        <v>1723</v>
      </c>
      <c r="S14" s="85">
        <v>1797</v>
      </c>
    </row>
    <row r="15" spans="1:19" s="82" customFormat="1" x14ac:dyDescent="0.25">
      <c r="D15" s="100" t="s">
        <v>58</v>
      </c>
      <c r="H15" s="85">
        <v>5.3</v>
      </c>
      <c r="I15" s="85">
        <v>10.199999999999999</v>
      </c>
      <c r="J15" s="85">
        <v>10.5</v>
      </c>
      <c r="K15" s="85">
        <v>11.3</v>
      </c>
      <c r="L15" s="85">
        <v>8.8000000000000007</v>
      </c>
      <c r="M15" s="85">
        <v>12.6</v>
      </c>
      <c r="N15" s="85">
        <v>7.8</v>
      </c>
      <c r="O15" s="85">
        <v>14.5</v>
      </c>
      <c r="P15" s="85">
        <v>19</v>
      </c>
      <c r="Q15" s="85">
        <v>10.7</v>
      </c>
      <c r="R15" s="85">
        <v>7</v>
      </c>
      <c r="S15" s="85">
        <v>22</v>
      </c>
    </row>
    <row r="16" spans="1:19" s="82" customFormat="1" ht="5.0999999999999996" customHeight="1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</row>
    <row r="17" spans="1:19" s="82" customFormat="1" collapsed="1" x14ac:dyDescent="0.25">
      <c r="B17" s="62"/>
      <c r="C17" s="80" t="s">
        <v>59</v>
      </c>
      <c r="D17" s="81"/>
      <c r="E17" s="81"/>
      <c r="F17" s="81"/>
      <c r="G17" s="81"/>
      <c r="H17" s="94">
        <v>6488.2999999999993</v>
      </c>
      <c r="I17" s="94">
        <v>6231.3</v>
      </c>
      <c r="J17" s="94">
        <v>6507.9</v>
      </c>
      <c r="K17" s="94">
        <v>5658.9</v>
      </c>
      <c r="L17" s="94">
        <v>5198.8</v>
      </c>
      <c r="M17" s="94">
        <v>5558.2</v>
      </c>
      <c r="N17" s="94">
        <v>5808</v>
      </c>
      <c r="O17" s="94">
        <v>5856.5</v>
      </c>
      <c r="P17" s="94">
        <v>6136</v>
      </c>
      <c r="Q17" s="94">
        <v>6493.7000000000007</v>
      </c>
      <c r="R17" s="94">
        <v>6218</v>
      </c>
      <c r="S17" s="94">
        <v>6318</v>
      </c>
    </row>
    <row r="18" spans="1:19" s="82" customFormat="1" ht="5.0999999999999996" customHeight="1" x14ac:dyDescent="0.25"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</row>
    <row r="19" spans="1:19" s="82" customFormat="1" x14ac:dyDescent="0.25">
      <c r="D19" s="100" t="s">
        <v>60</v>
      </c>
      <c r="H19" s="85">
        <v>141.30000000000001</v>
      </c>
      <c r="I19" s="85">
        <v>181.1</v>
      </c>
      <c r="J19" s="85">
        <v>190.1</v>
      </c>
      <c r="K19" s="85">
        <v>251</v>
      </c>
      <c r="L19" s="85">
        <v>219.8</v>
      </c>
      <c r="M19" s="85">
        <v>227.5</v>
      </c>
      <c r="N19" s="85">
        <v>86.3</v>
      </c>
      <c r="O19" s="85">
        <v>87.6</v>
      </c>
      <c r="P19" s="85">
        <v>164</v>
      </c>
      <c r="Q19" s="85">
        <v>167.7</v>
      </c>
      <c r="R19" s="85">
        <v>178</v>
      </c>
      <c r="S19" s="85">
        <v>185</v>
      </c>
    </row>
    <row r="20" spans="1:19" s="82" customFormat="1" ht="36" x14ac:dyDescent="0.25">
      <c r="D20" s="100" t="s">
        <v>61</v>
      </c>
      <c r="H20" s="85">
        <v>106.2</v>
      </c>
      <c r="I20" s="85">
        <v>70.2</v>
      </c>
      <c r="J20" s="85">
        <v>68.400000000000006</v>
      </c>
      <c r="K20" s="85">
        <v>46.8</v>
      </c>
      <c r="L20" s="85">
        <v>117.7</v>
      </c>
      <c r="M20" s="85">
        <v>102.8</v>
      </c>
      <c r="N20" s="85">
        <v>208.7</v>
      </c>
      <c r="O20" s="85">
        <v>197.6</v>
      </c>
      <c r="P20" s="85">
        <v>181</v>
      </c>
      <c r="Q20" s="85">
        <v>177.3</v>
      </c>
      <c r="R20" s="85">
        <v>184</v>
      </c>
      <c r="S20" s="85">
        <v>162</v>
      </c>
    </row>
    <row r="21" spans="1:19" s="82" customFormat="1" x14ac:dyDescent="0.25">
      <c r="D21" s="100" t="s">
        <v>62</v>
      </c>
      <c r="H21" s="85">
        <v>5613.6</v>
      </c>
      <c r="I21" s="85">
        <v>5394.8</v>
      </c>
      <c r="J21" s="85">
        <v>5679</v>
      </c>
      <c r="K21" s="85">
        <v>4867.8999999999996</v>
      </c>
      <c r="L21" s="85">
        <v>4452.3</v>
      </c>
      <c r="M21" s="85">
        <v>4784.2</v>
      </c>
      <c r="N21" s="85">
        <v>5034.1000000000004</v>
      </c>
      <c r="O21" s="85">
        <v>5099.7</v>
      </c>
      <c r="P21" s="85">
        <v>5328</v>
      </c>
      <c r="Q21" s="85">
        <v>5640.6</v>
      </c>
      <c r="R21" s="85">
        <v>5359</v>
      </c>
      <c r="S21" s="85">
        <v>5439</v>
      </c>
    </row>
    <row r="22" spans="1:19" s="82" customFormat="1" x14ac:dyDescent="0.25">
      <c r="D22" s="100" t="s">
        <v>63</v>
      </c>
      <c r="H22" s="85">
        <v>285.39999999999998</v>
      </c>
      <c r="I22" s="85">
        <v>276.10000000000002</v>
      </c>
      <c r="J22" s="85">
        <v>288.7</v>
      </c>
      <c r="K22" s="85">
        <v>248.1</v>
      </c>
      <c r="L22" s="85">
        <v>214.6</v>
      </c>
      <c r="M22" s="85">
        <v>229.5</v>
      </c>
      <c r="N22" s="85">
        <v>240.2</v>
      </c>
      <c r="O22" s="85">
        <v>244</v>
      </c>
      <c r="P22" s="85">
        <v>253</v>
      </c>
      <c r="Q22" s="85">
        <v>270.5</v>
      </c>
      <c r="R22" s="85">
        <v>259</v>
      </c>
      <c r="S22" s="85">
        <v>264</v>
      </c>
    </row>
    <row r="23" spans="1:19" s="82" customFormat="1" x14ac:dyDescent="0.25">
      <c r="D23" s="100" t="s">
        <v>64</v>
      </c>
      <c r="H23" s="85">
        <v>193.9</v>
      </c>
      <c r="I23" s="85">
        <v>171.9</v>
      </c>
      <c r="J23" s="85">
        <v>163.19999999999999</v>
      </c>
      <c r="K23" s="85">
        <v>124.4</v>
      </c>
      <c r="L23" s="85">
        <v>112.3</v>
      </c>
      <c r="M23" s="85">
        <v>118.8</v>
      </c>
      <c r="N23" s="85">
        <v>122.9</v>
      </c>
      <c r="O23" s="85">
        <v>123.2</v>
      </c>
      <c r="P23" s="85">
        <v>126</v>
      </c>
      <c r="Q23" s="85">
        <v>133</v>
      </c>
      <c r="R23" s="85">
        <v>130</v>
      </c>
      <c r="S23" s="85">
        <v>133</v>
      </c>
    </row>
    <row r="24" spans="1:19" s="82" customFormat="1" x14ac:dyDescent="0.25">
      <c r="D24" s="100" t="s">
        <v>65</v>
      </c>
      <c r="H24" s="85">
        <v>124.9</v>
      </c>
      <c r="I24" s="85">
        <v>117</v>
      </c>
      <c r="J24" s="85">
        <v>98.5</v>
      </c>
      <c r="K24" s="85">
        <v>105.4</v>
      </c>
      <c r="L24" s="85">
        <v>68.2</v>
      </c>
      <c r="M24" s="85">
        <v>77.7</v>
      </c>
      <c r="N24" s="85">
        <v>95.8</v>
      </c>
      <c r="O24" s="85">
        <v>84.3</v>
      </c>
      <c r="P24" s="85">
        <v>62</v>
      </c>
      <c r="Q24" s="85">
        <v>66</v>
      </c>
      <c r="R24" s="85">
        <v>73</v>
      </c>
      <c r="S24" s="85">
        <v>99</v>
      </c>
    </row>
    <row r="25" spans="1:19" s="82" customFormat="1" x14ac:dyDescent="0.25">
      <c r="D25" s="100" t="s">
        <v>66</v>
      </c>
      <c r="H25" s="85">
        <v>23</v>
      </c>
      <c r="I25" s="85">
        <v>20.2</v>
      </c>
      <c r="J25" s="85">
        <v>20</v>
      </c>
      <c r="K25" s="85">
        <v>15.3</v>
      </c>
      <c r="L25" s="85">
        <v>13.9</v>
      </c>
      <c r="M25" s="85">
        <v>17.7</v>
      </c>
      <c r="N25" s="85">
        <v>20</v>
      </c>
      <c r="O25" s="85">
        <v>20.100000000000001</v>
      </c>
      <c r="P25" s="85">
        <v>22</v>
      </c>
      <c r="Q25" s="85">
        <v>38.6</v>
      </c>
      <c r="R25" s="85">
        <v>35</v>
      </c>
      <c r="S25" s="85">
        <v>36</v>
      </c>
    </row>
    <row r="26" spans="1:19" s="82" customFormat="1" ht="5.0999999999999996" customHeight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</row>
    <row r="27" spans="1:19" s="82" customFormat="1" collapsed="1" x14ac:dyDescent="0.25">
      <c r="B27" s="62"/>
      <c r="C27" s="80" t="s">
        <v>67</v>
      </c>
      <c r="D27" s="81"/>
      <c r="E27" s="81"/>
      <c r="F27" s="81"/>
      <c r="G27" s="81"/>
      <c r="H27" s="94">
        <v>10349.4</v>
      </c>
      <c r="I27" s="94">
        <v>10124.299999999999</v>
      </c>
      <c r="J27" s="94">
        <v>10611.4</v>
      </c>
      <c r="K27" s="94">
        <v>9427.2999999999993</v>
      </c>
      <c r="L27" s="94">
        <v>8919.4000000000015</v>
      </c>
      <c r="M27" s="94">
        <v>9363</v>
      </c>
      <c r="N27" s="94">
        <v>9752.1</v>
      </c>
      <c r="O27" s="94">
        <v>9980.4</v>
      </c>
      <c r="P27" s="94">
        <v>10239</v>
      </c>
      <c r="Q27" s="94">
        <v>10953.400000000001</v>
      </c>
      <c r="R27" s="94">
        <v>10595</v>
      </c>
      <c r="S27" s="94">
        <v>11164</v>
      </c>
    </row>
    <row r="28" spans="1:19" s="82" customFormat="1" ht="5.0999999999999996" customHeight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</row>
    <row r="29" spans="1:19" ht="12" customHeight="1" x14ac:dyDescent="0.25">
      <c r="A29" s="62"/>
      <c r="B29" s="71" t="s">
        <v>68</v>
      </c>
      <c r="C29" s="72"/>
      <c r="D29" s="72"/>
      <c r="E29" s="72"/>
      <c r="F29" s="72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 s="82" customFormat="1" ht="5.0999999999999996" customHeight="1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</row>
    <row r="31" spans="1:19" s="82" customFormat="1" x14ac:dyDescent="0.25">
      <c r="B31" s="62"/>
      <c r="C31" s="80" t="s">
        <v>69</v>
      </c>
      <c r="D31" s="81"/>
      <c r="E31" s="81"/>
      <c r="F31" s="81"/>
      <c r="G31" s="81"/>
      <c r="H31" s="94">
        <v>1627.6999999999998</v>
      </c>
      <c r="I31" s="94">
        <v>1396.1000000000001</v>
      </c>
      <c r="J31" s="94">
        <v>1679.8000000000002</v>
      </c>
      <c r="K31" s="94">
        <v>1577.8000000000002</v>
      </c>
      <c r="L31" s="94">
        <v>1313.8999999999999</v>
      </c>
      <c r="M31" s="94">
        <v>1288.7</v>
      </c>
      <c r="N31" s="94">
        <v>1393.6999999999998</v>
      </c>
      <c r="O31" s="94">
        <v>1300.4000000000001</v>
      </c>
      <c r="P31" s="94">
        <v>1729</v>
      </c>
      <c r="Q31" s="94">
        <v>1940.3</v>
      </c>
      <c r="R31" s="94">
        <v>2106</v>
      </c>
      <c r="S31" s="94">
        <v>2104</v>
      </c>
    </row>
    <row r="32" spans="1:19" s="82" customFormat="1" ht="5.0999999999999996" customHeight="1" x14ac:dyDescent="0.25"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</row>
    <row r="33" spans="1:19" x14ac:dyDescent="0.25">
      <c r="B33" s="82"/>
      <c r="C33" s="82"/>
      <c r="D33" s="100" t="s">
        <v>70</v>
      </c>
      <c r="E33" s="82"/>
      <c r="F33" s="82"/>
      <c r="G33" s="82"/>
      <c r="H33" s="85">
        <v>775.9</v>
      </c>
      <c r="I33" s="85">
        <v>712.5</v>
      </c>
      <c r="J33" s="85">
        <v>1059.2</v>
      </c>
      <c r="K33" s="85">
        <v>807.6</v>
      </c>
      <c r="L33" s="85">
        <v>726.4</v>
      </c>
      <c r="M33" s="85">
        <v>663.5</v>
      </c>
      <c r="N33" s="85">
        <v>744.7</v>
      </c>
      <c r="O33" s="85">
        <v>870</v>
      </c>
      <c r="P33" s="85">
        <v>888</v>
      </c>
      <c r="Q33" s="85">
        <v>1032.3999999999999</v>
      </c>
      <c r="R33" s="85">
        <v>944</v>
      </c>
      <c r="S33" s="85">
        <v>1071</v>
      </c>
    </row>
    <row r="34" spans="1:19" x14ac:dyDescent="0.25">
      <c r="B34" s="82"/>
      <c r="C34" s="82"/>
      <c r="D34" s="100" t="s">
        <v>366</v>
      </c>
      <c r="E34" s="82"/>
      <c r="F34" s="82"/>
      <c r="G34" s="82"/>
      <c r="H34" s="85"/>
      <c r="I34" s="85"/>
      <c r="J34" s="85"/>
      <c r="K34" s="85"/>
      <c r="L34" s="85"/>
      <c r="M34" s="85"/>
      <c r="N34" s="85">
        <v>3</v>
      </c>
      <c r="O34" s="85"/>
      <c r="P34" s="85">
        <v>361</v>
      </c>
      <c r="Q34" s="85">
        <v>2.4</v>
      </c>
      <c r="R34" s="85">
        <v>210</v>
      </c>
      <c r="S34" s="85">
        <v>334</v>
      </c>
    </row>
    <row r="35" spans="1:19" x14ac:dyDescent="0.25">
      <c r="B35" s="82"/>
      <c r="C35" s="82"/>
      <c r="D35" s="100" t="s">
        <v>71</v>
      </c>
      <c r="E35" s="82"/>
      <c r="F35" s="82"/>
      <c r="G35" s="82"/>
      <c r="H35" s="85">
        <v>804.3</v>
      </c>
      <c r="I35" s="85">
        <v>667.7</v>
      </c>
      <c r="J35" s="85">
        <v>577.70000000000005</v>
      </c>
      <c r="K35" s="85">
        <v>739.7</v>
      </c>
      <c r="L35" s="85">
        <v>559.79999999999995</v>
      </c>
      <c r="M35" s="85">
        <v>597</v>
      </c>
      <c r="N35" s="85">
        <v>607.9</v>
      </c>
      <c r="O35" s="85">
        <v>385.7</v>
      </c>
      <c r="P35" s="85">
        <v>468</v>
      </c>
      <c r="Q35" s="85">
        <v>872.2</v>
      </c>
      <c r="R35" s="85">
        <v>915</v>
      </c>
      <c r="S35" s="85">
        <v>653</v>
      </c>
    </row>
    <row r="36" spans="1:19" x14ac:dyDescent="0.25">
      <c r="B36" s="82"/>
      <c r="C36" s="82"/>
      <c r="D36" s="100" t="s">
        <v>72</v>
      </c>
      <c r="E36" s="82"/>
      <c r="F36" s="82"/>
      <c r="G36" s="82"/>
      <c r="H36" s="85">
        <v>47.5</v>
      </c>
      <c r="I36" s="85">
        <v>15.9</v>
      </c>
      <c r="J36" s="85">
        <v>42.9</v>
      </c>
      <c r="K36" s="85">
        <v>30.5</v>
      </c>
      <c r="L36" s="85">
        <v>27.7</v>
      </c>
      <c r="M36" s="85">
        <v>28.2</v>
      </c>
      <c r="N36" s="85">
        <v>38.1</v>
      </c>
      <c r="O36" s="85">
        <v>44.7</v>
      </c>
      <c r="P36" s="85">
        <v>12</v>
      </c>
      <c r="Q36" s="85">
        <v>33.299999999999997</v>
      </c>
      <c r="R36" s="85">
        <v>37</v>
      </c>
      <c r="S36" s="85">
        <v>46</v>
      </c>
    </row>
    <row r="37" spans="1:19" s="82" customFormat="1" ht="5.0999999999999996" customHeight="1" x14ac:dyDescent="0.2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</row>
    <row r="38" spans="1:19" s="82" customFormat="1" x14ac:dyDescent="0.25">
      <c r="B38" s="62"/>
      <c r="C38" s="80" t="s">
        <v>73</v>
      </c>
      <c r="D38" s="81"/>
      <c r="E38" s="81"/>
      <c r="F38" s="81"/>
      <c r="G38" s="81"/>
      <c r="H38" s="94">
        <v>2465</v>
      </c>
      <c r="I38" s="94">
        <v>2301.6999999999998</v>
      </c>
      <c r="J38" s="94">
        <v>2362.6</v>
      </c>
      <c r="K38" s="94">
        <v>2077.6</v>
      </c>
      <c r="L38" s="94">
        <v>2467.8000000000002</v>
      </c>
      <c r="M38" s="94">
        <v>2441.6999999999998</v>
      </c>
      <c r="N38" s="94">
        <v>2605.5</v>
      </c>
      <c r="O38" s="94">
        <v>2545.5</v>
      </c>
      <c r="P38" s="94">
        <v>2200</v>
      </c>
      <c r="Q38" s="94">
        <v>1920.2999999999997</v>
      </c>
      <c r="R38" s="94">
        <v>1943</v>
      </c>
      <c r="S38" s="94">
        <v>2368</v>
      </c>
    </row>
    <row r="39" spans="1:19" s="82" customFormat="1" ht="5.0999999999999996" customHeight="1" x14ac:dyDescent="0.2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  <row r="40" spans="1:19" x14ac:dyDescent="0.25">
      <c r="B40" s="82"/>
      <c r="C40" s="82"/>
      <c r="D40" s="100" t="s">
        <v>74</v>
      </c>
      <c r="E40" s="82"/>
      <c r="F40" s="82"/>
      <c r="G40" s="82"/>
      <c r="H40" s="85">
        <v>1964.2</v>
      </c>
      <c r="I40" s="85">
        <v>1894.1</v>
      </c>
      <c r="J40" s="85">
        <v>1938.6</v>
      </c>
      <c r="K40" s="85">
        <v>1701</v>
      </c>
      <c r="L40" s="85">
        <v>2116.3000000000002</v>
      </c>
      <c r="M40" s="85">
        <v>2068.9</v>
      </c>
      <c r="N40" s="85">
        <v>2189.5</v>
      </c>
      <c r="O40" s="85">
        <v>2112.3000000000002</v>
      </c>
      <c r="P40" s="85">
        <v>1801</v>
      </c>
      <c r="Q40" s="85">
        <v>1471.3</v>
      </c>
      <c r="R40" s="85">
        <v>1499</v>
      </c>
      <c r="S40" s="85">
        <v>1902</v>
      </c>
    </row>
    <row r="41" spans="1:19" x14ac:dyDescent="0.25">
      <c r="B41" s="82"/>
      <c r="C41" s="82"/>
      <c r="D41" s="100" t="s">
        <v>75</v>
      </c>
      <c r="E41" s="82"/>
      <c r="F41" s="82"/>
      <c r="G41" s="82"/>
      <c r="H41" s="85">
        <v>407.4</v>
      </c>
      <c r="I41" s="85">
        <v>396.4</v>
      </c>
      <c r="J41" s="85">
        <v>412.6</v>
      </c>
      <c r="K41" s="85">
        <v>364.9</v>
      </c>
      <c r="L41" s="85">
        <v>339.3</v>
      </c>
      <c r="M41" s="85">
        <v>360.2</v>
      </c>
      <c r="N41" s="85">
        <v>403.2</v>
      </c>
      <c r="O41" s="85">
        <v>420.1</v>
      </c>
      <c r="P41" s="85">
        <v>386</v>
      </c>
      <c r="Q41" s="85">
        <v>436.4</v>
      </c>
      <c r="R41" s="85">
        <v>431</v>
      </c>
      <c r="S41" s="85">
        <v>453</v>
      </c>
    </row>
    <row r="42" spans="1:19" x14ac:dyDescent="0.25">
      <c r="B42" s="82"/>
      <c r="C42" s="82"/>
      <c r="D42" s="100" t="s">
        <v>76</v>
      </c>
      <c r="E42" s="82"/>
      <c r="F42" s="82"/>
      <c r="G42" s="82"/>
      <c r="H42" s="85">
        <v>93.4</v>
      </c>
      <c r="I42" s="85">
        <v>11.2</v>
      </c>
      <c r="J42" s="85">
        <v>11.4</v>
      </c>
      <c r="K42" s="85">
        <v>11.7</v>
      </c>
      <c r="L42" s="85">
        <v>12.2</v>
      </c>
      <c r="M42" s="85">
        <v>12.6</v>
      </c>
      <c r="N42" s="85">
        <v>12.8</v>
      </c>
      <c r="O42" s="85">
        <v>13.1</v>
      </c>
      <c r="P42" s="85">
        <v>13</v>
      </c>
      <c r="Q42" s="85">
        <v>12.6</v>
      </c>
      <c r="R42" s="85">
        <v>13</v>
      </c>
      <c r="S42" s="85">
        <v>13</v>
      </c>
    </row>
    <row r="43" spans="1:19" s="82" customFormat="1" ht="5.0999999999999996" customHeight="1" x14ac:dyDescent="0.2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</row>
    <row r="44" spans="1:19" s="82" customFormat="1" collapsed="1" x14ac:dyDescent="0.25">
      <c r="B44" s="62"/>
      <c r="C44" s="80" t="s">
        <v>77</v>
      </c>
      <c r="D44" s="81"/>
      <c r="E44" s="81"/>
      <c r="F44" s="81"/>
      <c r="G44" s="81"/>
      <c r="H44" s="94">
        <v>4092.7</v>
      </c>
      <c r="I44" s="94">
        <v>3697.8</v>
      </c>
      <c r="J44" s="94">
        <v>4042.4</v>
      </c>
      <c r="K44" s="94">
        <v>3655.4</v>
      </c>
      <c r="L44" s="94">
        <v>3781.7</v>
      </c>
      <c r="M44" s="94">
        <v>3730.3999999999996</v>
      </c>
      <c r="N44" s="94">
        <v>3999.2</v>
      </c>
      <c r="O44" s="94">
        <v>3845.9</v>
      </c>
      <c r="P44" s="94">
        <v>3929</v>
      </c>
      <c r="Q44" s="94">
        <v>3860.5999999999995</v>
      </c>
      <c r="R44" s="94">
        <v>4049</v>
      </c>
      <c r="S44" s="94">
        <v>4472</v>
      </c>
    </row>
    <row r="45" spans="1:19" s="82" customFormat="1" ht="5.0999999999999996" customHeight="1" x14ac:dyDescent="0.2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</row>
    <row r="46" spans="1:19" ht="12" customHeight="1" x14ac:dyDescent="0.25">
      <c r="A46" s="62"/>
      <c r="B46" s="71" t="s">
        <v>78</v>
      </c>
      <c r="C46" s="72"/>
      <c r="D46" s="72"/>
      <c r="E46" s="72"/>
      <c r="F46" s="72"/>
      <c r="G46" s="72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1:19" s="82" customFormat="1" ht="5.0999999999999996" customHeight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</row>
    <row r="48" spans="1:19" x14ac:dyDescent="0.25">
      <c r="B48" s="82"/>
      <c r="C48" s="82"/>
      <c r="D48" s="82" t="s">
        <v>79</v>
      </c>
      <c r="E48" s="82"/>
      <c r="F48" s="82"/>
      <c r="G48" s="82"/>
      <c r="H48" s="85">
        <v>221.2</v>
      </c>
      <c r="I48" s="85">
        <v>221.2</v>
      </c>
      <c r="J48" s="85">
        <v>221.2</v>
      </c>
      <c r="K48" s="85">
        <v>221.2</v>
      </c>
      <c r="L48" s="85">
        <v>221.2</v>
      </c>
      <c r="M48" s="85">
        <v>221.2</v>
      </c>
      <c r="N48" s="85">
        <v>221.2</v>
      </c>
      <c r="O48" s="85">
        <v>221.2</v>
      </c>
      <c r="P48" s="85">
        <v>221</v>
      </c>
      <c r="Q48" s="85">
        <v>221.2</v>
      </c>
      <c r="R48" s="85">
        <v>221</v>
      </c>
      <c r="S48" s="85">
        <v>221</v>
      </c>
    </row>
    <row r="49" spans="1:19" x14ac:dyDescent="0.25">
      <c r="B49" s="82"/>
      <c r="C49" s="82"/>
      <c r="D49" s="82" t="s">
        <v>134</v>
      </c>
      <c r="E49" s="82"/>
      <c r="F49" s="82"/>
      <c r="G49" s="82"/>
      <c r="H49" s="85">
        <v>0</v>
      </c>
      <c r="I49" s="85">
        <v>0</v>
      </c>
      <c r="J49" s="85">
        <v>0</v>
      </c>
      <c r="K49" s="85">
        <v>9.9</v>
      </c>
      <c r="L49" s="85">
        <v>9.9</v>
      </c>
      <c r="M49" s="85">
        <v>9.9</v>
      </c>
      <c r="N49" s="85">
        <v>9.9</v>
      </c>
      <c r="O49" s="85">
        <v>9.9</v>
      </c>
      <c r="P49" s="85">
        <v>10</v>
      </c>
      <c r="Q49" s="85">
        <v>9.9</v>
      </c>
      <c r="R49" s="85">
        <v>10</v>
      </c>
      <c r="S49" s="85">
        <v>10</v>
      </c>
    </row>
    <row r="50" spans="1:19" x14ac:dyDescent="0.25">
      <c r="B50" s="82"/>
      <c r="C50" s="82"/>
      <c r="D50" s="82" t="s">
        <v>80</v>
      </c>
      <c r="E50" s="82"/>
      <c r="F50" s="82"/>
      <c r="G50" s="82"/>
      <c r="H50" s="85">
        <v>-5491.8000000000029</v>
      </c>
      <c r="I50" s="85">
        <v>-5642.6</v>
      </c>
      <c r="J50" s="85">
        <v>-5313.4</v>
      </c>
      <c r="K50" s="85">
        <v>-6444.3000000000011</v>
      </c>
      <c r="L50" s="85">
        <v>-6988.3999999999978</v>
      </c>
      <c r="M50" s="85">
        <v>-6550.9</v>
      </c>
      <c r="N50" s="85">
        <v>-6297.3999999999978</v>
      </c>
      <c r="O50" s="85">
        <v>-6201.4000000000015</v>
      </c>
      <c r="P50" s="85">
        <v>-5978</v>
      </c>
      <c r="Q50" s="85">
        <v>-5519.3</v>
      </c>
      <c r="R50" s="85">
        <v>-5796</v>
      </c>
      <c r="S50" s="85">
        <v>-5681</v>
      </c>
    </row>
    <row r="51" spans="1:19" x14ac:dyDescent="0.25">
      <c r="B51" s="82"/>
      <c r="C51" s="82"/>
      <c r="D51" s="82" t="s">
        <v>81</v>
      </c>
      <c r="E51" s="82"/>
      <c r="F51" s="82"/>
      <c r="G51" s="82"/>
      <c r="H51" s="85">
        <v>11512.600000000002</v>
      </c>
      <c r="I51" s="85">
        <v>11833.1</v>
      </c>
      <c r="J51" s="85">
        <v>11645.9</v>
      </c>
      <c r="K51" s="85">
        <v>11971.300000000001</v>
      </c>
      <c r="L51" s="85">
        <v>11883.4</v>
      </c>
      <c r="M51" s="85">
        <v>11940.3</v>
      </c>
      <c r="N51" s="85">
        <v>11805.699999999999</v>
      </c>
      <c r="O51" s="85">
        <v>12088.6</v>
      </c>
      <c r="P51" s="85">
        <v>12039</v>
      </c>
      <c r="Q51" s="85">
        <v>12362</v>
      </c>
      <c r="R51" s="85">
        <v>12097</v>
      </c>
      <c r="S51" s="85">
        <v>12126</v>
      </c>
    </row>
    <row r="52" spans="1:19" s="82" customFormat="1" ht="5.0999999999999996" customHeight="1" x14ac:dyDescent="0.25"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</row>
    <row r="53" spans="1:19" ht="12" customHeight="1" x14ac:dyDescent="0.25">
      <c r="A53" s="62"/>
      <c r="B53" s="71" t="s">
        <v>42</v>
      </c>
      <c r="C53" s="72"/>
      <c r="D53" s="72"/>
      <c r="E53" s="72"/>
      <c r="F53" s="72"/>
      <c r="G53" s="72"/>
      <c r="H53" s="103">
        <v>14.7</v>
      </c>
      <c r="I53" s="103">
        <v>14.8</v>
      </c>
      <c r="J53" s="103">
        <v>15.3</v>
      </c>
      <c r="K53" s="103">
        <v>13.8</v>
      </c>
      <c r="L53" s="103">
        <v>11.6</v>
      </c>
      <c r="M53" s="103">
        <v>12.1</v>
      </c>
      <c r="N53" s="103">
        <v>13.5</v>
      </c>
      <c r="O53" s="103">
        <v>16.2</v>
      </c>
      <c r="P53" s="103">
        <v>18</v>
      </c>
      <c r="Q53" s="103">
        <v>19</v>
      </c>
      <c r="R53" s="103">
        <v>14</v>
      </c>
      <c r="S53" s="103">
        <v>16</v>
      </c>
    </row>
    <row r="54" spans="1:19" s="82" customFormat="1" ht="5.0999999999999996" customHeight="1" x14ac:dyDescent="0.25"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</row>
    <row r="55" spans="1:19" ht="12" customHeight="1" x14ac:dyDescent="0.25">
      <c r="A55" s="62"/>
      <c r="B55" s="71" t="s">
        <v>82</v>
      </c>
      <c r="C55" s="72"/>
      <c r="D55" s="72"/>
      <c r="E55" s="72"/>
      <c r="F55" s="72"/>
      <c r="G55" s="72"/>
      <c r="H55" s="103">
        <v>6256.6999999999989</v>
      </c>
      <c r="I55" s="103">
        <v>6426.5</v>
      </c>
      <c r="J55" s="103">
        <v>6569</v>
      </c>
      <c r="K55" s="103">
        <v>5771.9000000000005</v>
      </c>
      <c r="L55" s="103">
        <v>5137.7000000000025</v>
      </c>
      <c r="M55" s="103">
        <v>5632.6</v>
      </c>
      <c r="N55" s="103">
        <v>5752.9000000000015</v>
      </c>
      <c r="O55" s="103">
        <v>6134.4999999999991</v>
      </c>
      <c r="P55" s="103">
        <v>6310</v>
      </c>
      <c r="Q55" s="103">
        <v>7092.8</v>
      </c>
      <c r="R55" s="103">
        <v>6546</v>
      </c>
      <c r="S55" s="103">
        <v>6692</v>
      </c>
    </row>
    <row r="56" spans="1:19" s="82" customFormat="1" ht="5.0999999999999996" customHeight="1" x14ac:dyDescent="0.25"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1:19" ht="12" customHeight="1" x14ac:dyDescent="0.25">
      <c r="A57" s="62"/>
      <c r="B57" s="71" t="s">
        <v>83</v>
      </c>
      <c r="C57" s="72"/>
      <c r="D57" s="72"/>
      <c r="E57" s="72"/>
      <c r="F57" s="72"/>
      <c r="G57" s="72"/>
      <c r="H57" s="103">
        <v>10349.399999999998</v>
      </c>
      <c r="I57" s="103">
        <v>10124.299999999999</v>
      </c>
      <c r="J57" s="103">
        <v>10611.4</v>
      </c>
      <c r="K57" s="103">
        <v>9427.3000000000011</v>
      </c>
      <c r="L57" s="103">
        <v>8919.4000000000015</v>
      </c>
      <c r="M57" s="103">
        <v>9363</v>
      </c>
      <c r="N57" s="103">
        <v>9752.1000000000022</v>
      </c>
      <c r="O57" s="103">
        <v>9980.4</v>
      </c>
      <c r="P57" s="103">
        <v>10239</v>
      </c>
      <c r="Q57" s="103">
        <v>10953.4</v>
      </c>
      <c r="R57" s="103">
        <v>10595</v>
      </c>
      <c r="S57" s="103">
        <v>11164</v>
      </c>
    </row>
    <row r="58" spans="1:19" s="82" customFormat="1" ht="5.0999999999999996" customHeight="1" x14ac:dyDescent="0.25"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</row>
    <row r="59" spans="1:19" ht="12" customHeight="1" x14ac:dyDescent="0.25">
      <c r="B59" s="74" t="s">
        <v>187</v>
      </c>
      <c r="C59" s="75"/>
      <c r="D59" s="75"/>
      <c r="E59" s="75"/>
      <c r="F59" s="75"/>
      <c r="G59" s="75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</row>
    <row r="60" spans="1:19" s="82" customFormat="1" ht="5.0999999999999996" customHeight="1" x14ac:dyDescent="0.25"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</row>
    <row r="61" spans="1:19" s="82" customFormat="1" x14ac:dyDescent="0.25">
      <c r="C61" s="92" t="s">
        <v>84</v>
      </c>
      <c r="D61" s="92"/>
      <c r="E61" s="92"/>
      <c r="F61" s="92"/>
      <c r="G61" s="92"/>
      <c r="H61" s="93">
        <f>H35+H40</f>
        <v>2768.5</v>
      </c>
      <c r="I61" s="93">
        <f t="shared" ref="I61:S61" si="0">I35+I40</f>
        <v>2561.8000000000002</v>
      </c>
      <c r="J61" s="93">
        <f t="shared" si="0"/>
        <v>2516.3000000000002</v>
      </c>
      <c r="K61" s="93">
        <f t="shared" si="0"/>
        <v>2440.6999999999998</v>
      </c>
      <c r="L61" s="93">
        <f t="shared" si="0"/>
        <v>2676.1000000000004</v>
      </c>
      <c r="M61" s="93">
        <f t="shared" si="0"/>
        <v>2665.9</v>
      </c>
      <c r="N61" s="93">
        <f t="shared" si="0"/>
        <v>2797.4</v>
      </c>
      <c r="O61" s="93">
        <f t="shared" si="0"/>
        <v>2498</v>
      </c>
      <c r="P61" s="93">
        <f t="shared" si="0"/>
        <v>2269</v>
      </c>
      <c r="Q61" s="93">
        <f t="shared" si="0"/>
        <v>2343.5</v>
      </c>
      <c r="R61" s="93">
        <f t="shared" si="0"/>
        <v>2414</v>
      </c>
      <c r="S61" s="93">
        <f t="shared" si="0"/>
        <v>2555</v>
      </c>
    </row>
    <row r="62" spans="1:19" s="82" customFormat="1" ht="5.0999999999999996" customHeight="1" x14ac:dyDescent="0.2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</row>
    <row r="63" spans="1:19" x14ac:dyDescent="0.25">
      <c r="B63" s="82"/>
      <c r="C63" s="82"/>
      <c r="D63" s="82" t="s">
        <v>85</v>
      </c>
      <c r="E63" s="82"/>
      <c r="F63" s="82"/>
      <c r="G63" s="82"/>
      <c r="H63" s="98">
        <f>H35/H61</f>
        <v>0.29051833122629583</v>
      </c>
      <c r="I63" s="98">
        <f t="shared" ref="I63:S63" si="1">I35/I61</f>
        <v>0.26063705207276133</v>
      </c>
      <c r="J63" s="98">
        <f t="shared" si="1"/>
        <v>0.22958311807018242</v>
      </c>
      <c r="K63" s="98">
        <f t="shared" si="1"/>
        <v>0.30306879174007462</v>
      </c>
      <c r="L63" s="98">
        <f t="shared" si="1"/>
        <v>0.20918500803407941</v>
      </c>
      <c r="M63" s="98">
        <f t="shared" si="1"/>
        <v>0.22393938257248958</v>
      </c>
      <c r="N63" s="98">
        <f t="shared" si="1"/>
        <v>0.21730892972045468</v>
      </c>
      <c r="O63" s="98">
        <f t="shared" si="1"/>
        <v>0.15440352281825459</v>
      </c>
      <c r="P63" s="98">
        <f t="shared" si="1"/>
        <v>0.20625826355222565</v>
      </c>
      <c r="Q63" s="98">
        <f t="shared" si="1"/>
        <v>0.37217836569234053</v>
      </c>
      <c r="R63" s="98">
        <f t="shared" si="1"/>
        <v>0.37903893951946976</v>
      </c>
      <c r="S63" s="98">
        <f t="shared" si="1"/>
        <v>0.25557729941291585</v>
      </c>
    </row>
    <row r="64" spans="1:19" x14ac:dyDescent="0.25">
      <c r="B64" s="82"/>
      <c r="C64" s="82"/>
      <c r="D64" s="82" t="s">
        <v>86</v>
      </c>
      <c r="E64" s="82"/>
      <c r="F64" s="82"/>
      <c r="G64" s="82"/>
      <c r="H64" s="98">
        <f>H40/H61</f>
        <v>0.70948166877370422</v>
      </c>
      <c r="I64" s="98">
        <f t="shared" ref="I64:S64" si="2">I40/I61</f>
        <v>0.73936294792723856</v>
      </c>
      <c r="J64" s="98">
        <f t="shared" si="2"/>
        <v>0.7704168819298175</v>
      </c>
      <c r="K64" s="98">
        <f t="shared" si="2"/>
        <v>0.69693120825992549</v>
      </c>
      <c r="L64" s="98">
        <f t="shared" si="2"/>
        <v>0.79081499196592053</v>
      </c>
      <c r="M64" s="98">
        <f t="shared" si="2"/>
        <v>0.77606061742751042</v>
      </c>
      <c r="N64" s="98">
        <f t="shared" si="2"/>
        <v>0.78269107027954532</v>
      </c>
      <c r="O64" s="98">
        <f t="shared" si="2"/>
        <v>0.84559647718174547</v>
      </c>
      <c r="P64" s="98">
        <f t="shared" si="2"/>
        <v>0.79374173644777435</v>
      </c>
      <c r="Q64" s="98">
        <f t="shared" si="2"/>
        <v>0.62782163430765947</v>
      </c>
      <c r="R64" s="98">
        <f t="shared" si="2"/>
        <v>0.62096106048053024</v>
      </c>
      <c r="S64" s="98">
        <f t="shared" si="2"/>
        <v>0.74442270058708415</v>
      </c>
    </row>
    <row r="65" spans="3:19" s="82" customFormat="1" ht="5.0999999999999996" customHeigh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</row>
    <row r="66" spans="3:19" s="82" customFormat="1" x14ac:dyDescent="0.25">
      <c r="C66" s="92" t="s">
        <v>367</v>
      </c>
      <c r="D66" s="92"/>
      <c r="E66" s="92"/>
      <c r="F66" s="92"/>
      <c r="G66" s="92"/>
      <c r="H66" s="93">
        <v>552.899</v>
      </c>
      <c r="I66" s="93">
        <v>638.71199999999999</v>
      </c>
      <c r="J66" s="93">
        <v>571.26400000000001</v>
      </c>
      <c r="K66" s="93">
        <v>812.1</v>
      </c>
      <c r="L66" s="93">
        <v>1171.7</v>
      </c>
      <c r="M66" s="93">
        <v>1071.9000000000001</v>
      </c>
      <c r="N66" s="93">
        <v>1226.8</v>
      </c>
      <c r="O66" s="93">
        <v>1200.2</v>
      </c>
      <c r="P66" s="93">
        <v>898.2</v>
      </c>
      <c r="Q66" s="93">
        <v>795.6</v>
      </c>
      <c r="R66" s="93">
        <v>609</v>
      </c>
      <c r="S66" s="93">
        <v>1214</v>
      </c>
    </row>
    <row r="67" spans="3:19" s="82" customFormat="1" ht="5.0999999999999996" customHeigh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</row>
    <row r="68" spans="3:19" s="82" customFormat="1" x14ac:dyDescent="0.25">
      <c r="C68" s="92" t="s">
        <v>87</v>
      </c>
      <c r="D68" s="92"/>
      <c r="E68" s="92"/>
      <c r="F68" s="92"/>
      <c r="G68" s="92"/>
      <c r="H68" s="93">
        <f>H61-H11-H66</f>
        <v>1666.4010000000003</v>
      </c>
      <c r="I68" s="93">
        <f t="shared" ref="I68:S68" si="3">I61-I11-I66</f>
        <v>1308.5880000000002</v>
      </c>
      <c r="J68" s="93">
        <f t="shared" si="3"/>
        <v>1195.9360000000001</v>
      </c>
      <c r="K68" s="93">
        <f t="shared" si="3"/>
        <v>1135.5999999999999</v>
      </c>
      <c r="L68" s="93">
        <f t="shared" si="3"/>
        <v>1161.4000000000003</v>
      </c>
      <c r="M68" s="93">
        <f t="shared" si="3"/>
        <v>1048.2000000000003</v>
      </c>
      <c r="N68" s="93">
        <f t="shared" si="3"/>
        <v>1243.5000000000002</v>
      </c>
      <c r="O68" s="93">
        <f t="shared" si="3"/>
        <v>770.5</v>
      </c>
      <c r="P68" s="93">
        <f t="shared" si="3"/>
        <v>760.8</v>
      </c>
      <c r="Q68" s="93">
        <f t="shared" si="3"/>
        <v>937.99999999999989</v>
      </c>
      <c r="R68" s="93">
        <f t="shared" si="3"/>
        <v>1045</v>
      </c>
      <c r="S68" s="93">
        <f t="shared" si="3"/>
        <v>743</v>
      </c>
    </row>
    <row r="69" spans="3:19" s="82" customFormat="1" ht="5.0999999999999996" customHeigh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</row>
    <row r="70" spans="3:19" s="82" customFormat="1" x14ac:dyDescent="0.25">
      <c r="C70" s="92" t="s">
        <v>88</v>
      </c>
      <c r="D70" s="92"/>
      <c r="E70" s="92"/>
      <c r="F70" s="92"/>
      <c r="G70" s="92"/>
      <c r="H70" s="93">
        <v>2381.4000000000005</v>
      </c>
      <c r="I70" s="93">
        <v>2549</v>
      </c>
      <c r="J70" s="93">
        <v>2432.6000000000008</v>
      </c>
      <c r="K70" s="93">
        <v>2265.3000000000011</v>
      </c>
      <c r="L70" s="93">
        <v>1948.2999999999993</v>
      </c>
      <c r="M70" s="93">
        <v>1596.3999999999994</v>
      </c>
      <c r="N70" s="93">
        <v>1577.6000000000001</v>
      </c>
      <c r="O70" s="93">
        <v>1743.8</v>
      </c>
      <c r="P70" s="93">
        <v>1940.8000000000002</v>
      </c>
      <c r="Q70" s="93">
        <v>2269.8000000000002</v>
      </c>
      <c r="R70" s="93">
        <v>2412.8000000000002</v>
      </c>
      <c r="S70" s="93">
        <v>2386.8000000000002</v>
      </c>
    </row>
    <row r="71" spans="3:19" s="82" customFormat="1" ht="5.0999999999999996" customHeigh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</row>
    <row r="72" spans="3:19" s="82" customFormat="1" x14ac:dyDescent="0.25">
      <c r="C72" s="92" t="s">
        <v>89</v>
      </c>
      <c r="D72" s="92"/>
      <c r="E72" s="92"/>
      <c r="F72" s="92"/>
      <c r="G72" s="92"/>
      <c r="H72" s="156">
        <f>H68/H70</f>
        <v>0.69975686570924667</v>
      </c>
      <c r="I72" s="156">
        <f t="shared" ref="I72:S72" si="4">I68/I70</f>
        <v>0.51337308748528843</v>
      </c>
      <c r="J72" s="156">
        <f t="shared" si="4"/>
        <v>0.49162871002219838</v>
      </c>
      <c r="K72" s="156">
        <f t="shared" si="4"/>
        <v>0.50130225577186216</v>
      </c>
      <c r="L72" s="156">
        <f t="shared" si="4"/>
        <v>0.59610942873274175</v>
      </c>
      <c r="M72" s="156">
        <f t="shared" si="4"/>
        <v>0.65660235529942412</v>
      </c>
      <c r="N72" s="156">
        <f t="shared" si="4"/>
        <v>0.78822261663286008</v>
      </c>
      <c r="O72" s="156">
        <f t="shared" si="4"/>
        <v>0.44185112971671064</v>
      </c>
      <c r="P72" s="156">
        <f t="shared" si="4"/>
        <v>0.39200329760923325</v>
      </c>
      <c r="Q72" s="156">
        <f t="shared" si="4"/>
        <v>0.41325226892237193</v>
      </c>
      <c r="R72" s="156">
        <f t="shared" si="4"/>
        <v>0.43310676392572939</v>
      </c>
      <c r="S72" s="156">
        <f t="shared" si="4"/>
        <v>0.31129545835428185</v>
      </c>
    </row>
    <row r="73" spans="3:19" s="82" customFormat="1" ht="5.0999999999999996" customHeigh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</row>
    <row r="74" spans="3:19" s="82" customFormat="1" x14ac:dyDescent="0.25">
      <c r="C74" s="92" t="s">
        <v>90</v>
      </c>
      <c r="D74" s="92"/>
      <c r="E74" s="92"/>
      <c r="F74" s="92"/>
      <c r="G74" s="92"/>
      <c r="H74" s="156">
        <f>H55/H57</f>
        <v>0.60454712350474427</v>
      </c>
      <c r="I74" s="156">
        <f t="shared" ref="I74:S74" si="5">I55/I57</f>
        <v>0.63475993402012987</v>
      </c>
      <c r="J74" s="156">
        <f t="shared" si="5"/>
        <v>0.61905120907703037</v>
      </c>
      <c r="K74" s="156">
        <f t="shared" si="5"/>
        <v>0.61225377361492683</v>
      </c>
      <c r="L74" s="156">
        <f t="shared" si="5"/>
        <v>0.57601408166468615</v>
      </c>
      <c r="M74" s="156">
        <f t="shared" si="5"/>
        <v>0.60158068994980241</v>
      </c>
      <c r="N74" s="156">
        <f t="shared" si="5"/>
        <v>0.58991396724807987</v>
      </c>
      <c r="O74" s="156">
        <f t="shared" si="5"/>
        <v>0.61465472325758475</v>
      </c>
      <c r="P74" s="156">
        <f t="shared" si="5"/>
        <v>0.61627112022658459</v>
      </c>
      <c r="Q74" s="156">
        <f t="shared" si="5"/>
        <v>0.64754322858655766</v>
      </c>
      <c r="R74" s="156">
        <f t="shared" si="5"/>
        <v>0.61783860311467675</v>
      </c>
      <c r="S74" s="156">
        <f t="shared" si="5"/>
        <v>0.59942672877104985</v>
      </c>
    </row>
    <row r="75" spans="3:19" s="82" customFormat="1" ht="5.0999999999999996" customHeight="1" x14ac:dyDescent="0.25">
      <c r="H75" s="85"/>
      <c r="I75" s="85"/>
      <c r="J75" s="85"/>
      <c r="K75" s="85"/>
      <c r="L75" s="85"/>
      <c r="M75" s="85"/>
      <c r="N75" s="85"/>
      <c r="O75" s="85"/>
    </row>
    <row r="76" spans="3:19" s="82" customFormat="1" x14ac:dyDescent="0.25">
      <c r="C76" s="157"/>
      <c r="D76" s="96"/>
      <c r="E76" s="96"/>
      <c r="F76" s="96"/>
      <c r="G76" s="96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</row>
    <row r="77" spans="3:19" s="82" customFormat="1" x14ac:dyDescent="0.25">
      <c r="C77" s="157"/>
      <c r="D77" s="96"/>
      <c r="E77" s="96"/>
      <c r="F77" s="96"/>
      <c r="G77" s="96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</row>
    <row r="78" spans="3:19" s="82" customFormat="1" x14ac:dyDescent="0.25">
      <c r="C78" s="157"/>
      <c r="D78" s="96"/>
      <c r="E78" s="96"/>
      <c r="F78" s="96"/>
      <c r="G78" s="96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</row>
    <row r="79" spans="3:19" s="82" customFormat="1" x14ac:dyDescent="0.25">
      <c r="C79" s="157"/>
      <c r="D79" s="96"/>
      <c r="E79" s="96"/>
      <c r="F79" s="96"/>
      <c r="G79" s="96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</row>
    <row r="80" spans="3:19" s="82" customFormat="1" x14ac:dyDescent="0.25">
      <c r="C80" s="84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</row>
    <row r="81" spans="1:19" s="82" customFormat="1" x14ac:dyDescent="0.25">
      <c r="C81" s="84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</row>
    <row r="82" spans="1:19" s="82" customFormat="1" x14ac:dyDescent="0.25">
      <c r="H82" s="85"/>
      <c r="I82" s="85"/>
      <c r="J82" s="85"/>
      <c r="K82" s="85"/>
      <c r="L82" s="85"/>
      <c r="M82" s="85"/>
      <c r="N82" s="85"/>
      <c r="O82" s="85"/>
    </row>
    <row r="83" spans="1:19" s="82" customFormat="1" hidden="1" x14ac:dyDescent="0.25">
      <c r="H83" s="85"/>
      <c r="I83" s="85"/>
      <c r="J83" s="85"/>
      <c r="K83" s="85"/>
      <c r="L83" s="85"/>
      <c r="M83" s="85"/>
      <c r="N83" s="85"/>
      <c r="O83" s="85"/>
    </row>
    <row r="84" spans="1:19" s="82" customFormat="1" hidden="1" x14ac:dyDescent="0.25">
      <c r="H84" s="85"/>
      <c r="I84" s="85"/>
      <c r="J84" s="85"/>
      <c r="K84" s="85"/>
      <c r="L84" s="85"/>
      <c r="M84" s="85"/>
      <c r="N84" s="85"/>
      <c r="O84" s="85"/>
    </row>
    <row r="85" spans="1:19" s="82" customFormat="1" hidden="1" x14ac:dyDescent="0.25">
      <c r="H85" s="85"/>
      <c r="I85" s="85"/>
      <c r="J85" s="85"/>
      <c r="K85" s="85"/>
      <c r="L85" s="85"/>
      <c r="M85" s="85"/>
      <c r="N85" s="85"/>
      <c r="O85" s="85"/>
    </row>
    <row r="86" spans="1:19" s="82" customFormat="1" hidden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2"/>
      <c r="Q86" s="62"/>
      <c r="R86" s="62"/>
      <c r="S86" s="62"/>
    </row>
    <row r="87" spans="1:19" s="82" customFormat="1" hidden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2"/>
      <c r="Q87" s="62"/>
      <c r="R87" s="62"/>
      <c r="S87" s="62"/>
    </row>
    <row r="88" spans="1:19" s="82" customFormat="1" hidden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2"/>
      <c r="Q88" s="62"/>
      <c r="R88" s="62"/>
      <c r="S88" s="62"/>
    </row>
    <row r="89" spans="1:19" s="82" customFormat="1" hidden="1" x14ac:dyDescent="0.25">
      <c r="H89" s="85"/>
      <c r="I89" s="85"/>
      <c r="J89" s="85"/>
      <c r="K89" s="85"/>
      <c r="L89" s="85"/>
      <c r="M89" s="85"/>
      <c r="N89" s="85"/>
      <c r="O89" s="85"/>
    </row>
    <row r="90" spans="1:19" s="82" customFormat="1" hidden="1" x14ac:dyDescent="0.25">
      <c r="H90" s="85"/>
      <c r="I90" s="85"/>
      <c r="J90" s="85"/>
      <c r="K90" s="85"/>
      <c r="L90" s="85"/>
      <c r="M90" s="85"/>
      <c r="N90" s="85"/>
      <c r="O90" s="85"/>
    </row>
    <row r="91" spans="1:19" s="82" customFormat="1" hidden="1" x14ac:dyDescent="0.25">
      <c r="H91" s="85"/>
      <c r="I91" s="85"/>
      <c r="J91" s="85"/>
      <c r="K91" s="85"/>
      <c r="L91" s="85"/>
      <c r="M91" s="85"/>
      <c r="N91" s="85"/>
      <c r="O91" s="85"/>
    </row>
    <row r="92" spans="1:19" ht="12" hidden="1" customHeight="1" x14ac:dyDescent="0.25">
      <c r="A92" s="62"/>
    </row>
    <row r="93" spans="1:19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2"/>
      <c r="Q93" s="62"/>
      <c r="R93" s="62"/>
      <c r="S93" s="62"/>
    </row>
    <row r="94" spans="1:19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2"/>
      <c r="Q94" s="62"/>
      <c r="R94" s="62"/>
      <c r="S94" s="62"/>
    </row>
    <row r="95" spans="1:19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2"/>
      <c r="Q95" s="62"/>
      <c r="R95" s="62"/>
      <c r="S95" s="62"/>
    </row>
    <row r="96" spans="1:19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2"/>
      <c r="Q96" s="62"/>
      <c r="R96" s="62"/>
      <c r="S96" s="62"/>
    </row>
    <row r="97" spans="1:19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2"/>
      <c r="Q97" s="62"/>
      <c r="R97" s="62"/>
      <c r="S97" s="62"/>
    </row>
    <row r="98" spans="1:19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2"/>
      <c r="Q98" s="62"/>
      <c r="R98" s="62"/>
      <c r="S98" s="62"/>
    </row>
    <row r="99" spans="1:19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2"/>
      <c r="Q99" s="62"/>
      <c r="R99" s="62"/>
      <c r="S99" s="62"/>
    </row>
    <row r="100" spans="1:19" s="82" customFormat="1" ht="12" hidden="1" customHeight="1" x14ac:dyDescent="0.2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2"/>
      <c r="Q100" s="62"/>
      <c r="R100" s="62"/>
      <c r="S100" s="62"/>
    </row>
    <row r="101" spans="1:19" s="82" customFormat="1" ht="12" hidden="1" customHeight="1" x14ac:dyDescent="0.2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2"/>
      <c r="Q101" s="62"/>
      <c r="R101" s="62"/>
      <c r="S101" s="62"/>
    </row>
    <row r="102" spans="1:19" s="82" customFormat="1" ht="12" hidden="1" customHeight="1" x14ac:dyDescent="0.2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2"/>
      <c r="Q102" s="62"/>
      <c r="R102" s="62"/>
      <c r="S102" s="62"/>
    </row>
    <row r="103" spans="1:19" s="82" customFormat="1" ht="12" hidden="1" customHeight="1" x14ac:dyDescent="0.2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2"/>
      <c r="Q103" s="62"/>
      <c r="R103" s="62"/>
      <c r="S103" s="62"/>
    </row>
    <row r="104" spans="1:19" s="82" customFormat="1" ht="12" hidden="1" customHeight="1" x14ac:dyDescent="0.2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2"/>
      <c r="Q104" s="62"/>
      <c r="R104" s="62"/>
      <c r="S104" s="62"/>
    </row>
    <row r="105" spans="1:19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2"/>
      <c r="Q105" s="62"/>
      <c r="R105" s="62"/>
      <c r="S105" s="62"/>
    </row>
    <row r="106" spans="1:19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2"/>
      <c r="Q106" s="62"/>
      <c r="R106" s="62"/>
      <c r="S106" s="62"/>
    </row>
    <row r="107" spans="1:19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2"/>
      <c r="Q107" s="62"/>
      <c r="R107" s="62"/>
      <c r="S107" s="62"/>
    </row>
    <row r="108" spans="1:19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2"/>
      <c r="Q108" s="62"/>
      <c r="R108" s="62"/>
      <c r="S108" s="62"/>
    </row>
    <row r="109" spans="1:19" ht="12" hidden="1" customHeight="1" x14ac:dyDescent="0.25">
      <c r="A109" s="62"/>
    </row>
    <row r="110" spans="1:19" ht="12" hidden="1" customHeight="1" x14ac:dyDescent="0.25">
      <c r="A110" s="62"/>
    </row>
    <row r="111" spans="1:19" ht="12" hidden="1" customHeight="1" x14ac:dyDescent="0.25">
      <c r="A111" s="62"/>
    </row>
    <row r="112" spans="1:19" ht="12" hidden="1" customHeight="1" x14ac:dyDescent="0.25">
      <c r="A112" s="62"/>
    </row>
    <row r="113" spans="1:19" ht="12" hidden="1" customHeight="1" x14ac:dyDescent="0.25">
      <c r="A113" s="62"/>
    </row>
    <row r="114" spans="1:19" ht="12" hidden="1" customHeight="1" x14ac:dyDescent="0.25">
      <c r="A114" s="62"/>
    </row>
    <row r="115" spans="1:19" ht="12" hidden="1" customHeight="1" x14ac:dyDescent="0.25">
      <c r="A115" s="62"/>
    </row>
    <row r="116" spans="1:19" ht="12" hidden="1" customHeight="1" x14ac:dyDescent="0.25">
      <c r="A116" s="62"/>
    </row>
    <row r="117" spans="1:19" ht="12" hidden="1" customHeight="1" x14ac:dyDescent="0.25">
      <c r="A117" s="62"/>
    </row>
    <row r="118" spans="1:19" ht="12" hidden="1" customHeight="1" x14ac:dyDescent="0.25">
      <c r="A118" s="62"/>
      <c r="H118" s="62"/>
      <c r="I118" s="62"/>
      <c r="J118" s="62"/>
      <c r="K118" s="62"/>
      <c r="L118" s="62"/>
      <c r="M118" s="62"/>
      <c r="N118" s="62"/>
      <c r="O118" s="62"/>
    </row>
    <row r="119" spans="1:19" ht="12" hidden="1" customHeight="1" x14ac:dyDescent="0.25"/>
    <row r="120" spans="1:19" ht="12" hidden="1" customHeight="1" x14ac:dyDescent="0.25"/>
    <row r="121" spans="1:19" ht="12" hidden="1" customHeight="1" x14ac:dyDescent="0.25"/>
    <row r="122" spans="1:19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2"/>
      <c r="Q122" s="62"/>
      <c r="R122" s="62"/>
      <c r="S122" s="62"/>
    </row>
    <row r="123" spans="1:19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2"/>
      <c r="Q123" s="62"/>
      <c r="R123" s="62"/>
      <c r="S123" s="62"/>
    </row>
    <row r="124" spans="1:19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2"/>
      <c r="Q124" s="62"/>
      <c r="R124" s="62"/>
      <c r="S124" s="62"/>
    </row>
    <row r="125" spans="1:19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2"/>
      <c r="Q125" s="62"/>
      <c r="R125" s="62"/>
      <c r="S125" s="62"/>
    </row>
    <row r="126" spans="1:19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2"/>
      <c r="Q126" s="62"/>
      <c r="R126" s="62"/>
      <c r="S126" s="62"/>
    </row>
    <row r="127" spans="1:19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2"/>
      <c r="Q127" s="62"/>
      <c r="R127" s="62"/>
      <c r="S127" s="62"/>
    </row>
    <row r="128" spans="1:19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2"/>
      <c r="Q128" s="62"/>
      <c r="R128" s="62"/>
      <c r="S128" s="62"/>
    </row>
    <row r="129" spans="2:19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2"/>
      <c r="Q129" s="62"/>
      <c r="R129" s="62"/>
      <c r="S129" s="62"/>
    </row>
    <row r="130" spans="2:19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2"/>
      <c r="Q130" s="62"/>
      <c r="R130" s="62"/>
      <c r="S130" s="62"/>
    </row>
    <row r="131" spans="2:19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2"/>
      <c r="Q131" s="62"/>
      <c r="R131" s="62"/>
      <c r="S131" s="62"/>
    </row>
    <row r="132" spans="2:19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2"/>
      <c r="Q132" s="62"/>
      <c r="R132" s="62"/>
      <c r="S132" s="62"/>
    </row>
    <row r="133" spans="2:19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2"/>
      <c r="Q133" s="62"/>
      <c r="R133" s="62"/>
      <c r="S133" s="62"/>
    </row>
    <row r="134" spans="2:19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2"/>
      <c r="Q134" s="62"/>
      <c r="R134" s="62"/>
      <c r="S134" s="62"/>
    </row>
    <row r="135" spans="2:19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2"/>
      <c r="Q135" s="62"/>
      <c r="R135" s="62"/>
      <c r="S135" s="62"/>
    </row>
    <row r="136" spans="2:19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2"/>
      <c r="Q136" s="62"/>
      <c r="R136" s="62"/>
      <c r="S136" s="62"/>
    </row>
    <row r="137" spans="2:19" s="82" customFormat="1" ht="12" hidden="1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2"/>
      <c r="Q137" s="62"/>
      <c r="R137" s="62"/>
      <c r="S137" s="62"/>
    </row>
    <row r="138" spans="2:19" s="82" customFormat="1" ht="12" hidden="1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2"/>
      <c r="Q138" s="62"/>
      <c r="R138" s="62"/>
      <c r="S138" s="62"/>
    </row>
    <row r="139" spans="2:19" s="82" customFormat="1" ht="12" hidden="1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2"/>
      <c r="Q139" s="62"/>
      <c r="R139" s="62"/>
      <c r="S139" s="62"/>
    </row>
    <row r="140" spans="2:19" s="82" customFormat="1" ht="12" hidden="1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2"/>
      <c r="Q140" s="62"/>
      <c r="R140" s="62"/>
      <c r="S140" s="62"/>
    </row>
    <row r="141" spans="2:19" s="82" customFormat="1" ht="12" hidden="1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2"/>
      <c r="Q141" s="62"/>
      <c r="R141" s="62"/>
      <c r="S141" s="62"/>
    </row>
    <row r="142" spans="2:19" s="82" customFormat="1" ht="12" hidden="1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2"/>
      <c r="Q142" s="62"/>
      <c r="R142" s="62"/>
      <c r="S142" s="62"/>
    </row>
    <row r="143" spans="2:19" s="82" customFormat="1" ht="12" hidden="1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2"/>
      <c r="Q143" s="62"/>
      <c r="R143" s="62"/>
      <c r="S143" s="62"/>
    </row>
    <row r="144" spans="2:19" s="82" customFormat="1" ht="12" hidden="1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2"/>
      <c r="Q144" s="62"/>
      <c r="R144" s="62"/>
      <c r="S144" s="62"/>
    </row>
    <row r="145" spans="2:19" s="82" customFormat="1" ht="12" hidden="1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2"/>
      <c r="Q145" s="62"/>
      <c r="R145" s="62"/>
      <c r="S145" s="62"/>
    </row>
    <row r="146" spans="2:19" s="82" customFormat="1" ht="12" hidden="1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2"/>
      <c r="Q146" s="62"/>
      <c r="R146" s="62"/>
      <c r="S146" s="62"/>
    </row>
    <row r="147" spans="2:19" s="82" customFormat="1" ht="12" hidden="1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2"/>
      <c r="Q147" s="62"/>
      <c r="R147" s="62"/>
      <c r="S147" s="62"/>
    </row>
    <row r="148" spans="2:19" s="82" customFormat="1" ht="12" hidden="1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2"/>
      <c r="Q148" s="62"/>
      <c r="R148" s="62"/>
      <c r="S148" s="62"/>
    </row>
    <row r="149" spans="2:19" s="82" customFormat="1" ht="12" hidden="1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2"/>
      <c r="Q149" s="62"/>
      <c r="R149" s="62"/>
      <c r="S149" s="62"/>
    </row>
    <row r="150" spans="2:19" s="82" customFormat="1" ht="12" hidden="1" customHeight="1" x14ac:dyDescent="0.25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63"/>
      <c r="N150" s="63"/>
      <c r="O150" s="63"/>
      <c r="P150" s="62"/>
      <c r="Q150" s="62"/>
      <c r="R150" s="62"/>
      <c r="S150" s="62"/>
    </row>
    <row r="151" spans="2:19" s="82" customFormat="1" ht="12" hidden="1" customHeight="1" x14ac:dyDescent="0.25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63"/>
      <c r="N151" s="63"/>
      <c r="O151" s="63"/>
      <c r="P151" s="62"/>
      <c r="Q151" s="62"/>
      <c r="R151" s="62"/>
      <c r="S151" s="62"/>
    </row>
    <row r="152" spans="2:19" s="82" customFormat="1" ht="12" hidden="1" customHeight="1" x14ac:dyDescent="0.25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63"/>
      <c r="N152" s="63"/>
      <c r="O152" s="63"/>
      <c r="P152" s="62"/>
      <c r="Q152" s="62"/>
      <c r="R152" s="62"/>
      <c r="S152" s="62"/>
    </row>
    <row r="153" spans="2:19" s="82" customFormat="1" ht="12" hidden="1" customHeight="1" x14ac:dyDescent="0.25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63"/>
      <c r="N153" s="63"/>
      <c r="O153" s="63"/>
      <c r="P153" s="62"/>
      <c r="Q153" s="62"/>
      <c r="R153" s="62"/>
      <c r="S153" s="62"/>
    </row>
    <row r="154" spans="2:19" s="82" customFormat="1" ht="12" hidden="1" customHeight="1" x14ac:dyDescent="0.25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63"/>
      <c r="N154" s="63"/>
      <c r="O154" s="63"/>
      <c r="P154" s="62"/>
      <c r="Q154" s="62"/>
      <c r="R154" s="62"/>
      <c r="S154" s="62"/>
    </row>
    <row r="155" spans="2:19" s="82" customFormat="1" ht="12" hidden="1" customHeight="1" x14ac:dyDescent="0.25">
      <c r="B155" s="62"/>
      <c r="C155" s="62"/>
      <c r="D155" s="62"/>
      <c r="E155" s="62"/>
      <c r="F155" s="62"/>
      <c r="G155" s="62"/>
      <c r="H155" s="63"/>
      <c r="I155" s="63"/>
      <c r="J155" s="63"/>
      <c r="K155" s="63"/>
      <c r="L155" s="63"/>
      <c r="M155" s="63"/>
      <c r="N155" s="63"/>
      <c r="O155" s="63"/>
      <c r="P155" s="62"/>
      <c r="Q155" s="62"/>
      <c r="R155" s="62"/>
      <c r="S155" s="62"/>
    </row>
    <row r="156" spans="2:19" s="82" customFormat="1" ht="12" hidden="1" customHeight="1" x14ac:dyDescent="0.25">
      <c r="B156" s="62"/>
      <c r="C156" s="62"/>
      <c r="D156" s="62"/>
      <c r="E156" s="62"/>
      <c r="F156" s="62"/>
      <c r="G156" s="62"/>
      <c r="H156" s="63"/>
      <c r="I156" s="63"/>
      <c r="J156" s="63"/>
      <c r="K156" s="63"/>
      <c r="L156" s="63"/>
      <c r="M156" s="63"/>
      <c r="N156" s="63"/>
      <c r="O156" s="63"/>
      <c r="P156" s="62"/>
      <c r="Q156" s="62"/>
      <c r="R156" s="62"/>
      <c r="S156" s="62"/>
    </row>
    <row r="157" spans="2:19" s="82" customFormat="1" ht="12" hidden="1" customHeight="1" x14ac:dyDescent="0.25">
      <c r="B157" s="62"/>
      <c r="C157" s="62"/>
      <c r="D157" s="62"/>
      <c r="E157" s="62"/>
      <c r="F157" s="62"/>
      <c r="G157" s="62"/>
      <c r="H157" s="63"/>
      <c r="I157" s="63"/>
      <c r="J157" s="63"/>
      <c r="K157" s="63"/>
      <c r="L157" s="63"/>
      <c r="M157" s="63"/>
      <c r="N157" s="63"/>
      <c r="O157" s="63"/>
      <c r="P157" s="62"/>
      <c r="Q157" s="62"/>
      <c r="R157" s="62"/>
      <c r="S157" s="62"/>
    </row>
    <row r="158" spans="2:19" s="82" customFormat="1" ht="12" hidden="1" customHeight="1" x14ac:dyDescent="0.25">
      <c r="B158" s="62"/>
      <c r="C158" s="62"/>
      <c r="D158" s="62"/>
      <c r="E158" s="62"/>
      <c r="F158" s="62"/>
      <c r="G158" s="62"/>
      <c r="H158" s="63"/>
      <c r="I158" s="63"/>
      <c r="J158" s="63"/>
      <c r="K158" s="63"/>
      <c r="L158" s="63"/>
      <c r="M158" s="63"/>
      <c r="N158" s="63"/>
      <c r="O158" s="63"/>
      <c r="P158" s="62"/>
      <c r="Q158" s="62"/>
      <c r="R158" s="62"/>
      <c r="S158" s="62"/>
    </row>
    <row r="159" spans="2:19" s="82" customFormat="1" ht="12" hidden="1" customHeight="1" x14ac:dyDescent="0.25">
      <c r="B159" s="62"/>
      <c r="C159" s="62"/>
      <c r="D159" s="62"/>
      <c r="E159" s="62"/>
      <c r="F159" s="62"/>
      <c r="G159" s="62"/>
      <c r="H159" s="63"/>
      <c r="I159" s="63"/>
      <c r="J159" s="63"/>
      <c r="K159" s="63"/>
      <c r="L159" s="63"/>
      <c r="M159" s="63"/>
      <c r="N159" s="63"/>
      <c r="O159" s="63"/>
      <c r="P159" s="62"/>
      <c r="Q159" s="62"/>
      <c r="R159" s="62"/>
      <c r="S159" s="62"/>
    </row>
    <row r="160" spans="2:19" s="82" customFormat="1" ht="12" hidden="1" customHeight="1" x14ac:dyDescent="0.25">
      <c r="B160" s="62"/>
      <c r="C160" s="62"/>
      <c r="D160" s="62"/>
      <c r="E160" s="62"/>
      <c r="F160" s="62"/>
      <c r="G160" s="62"/>
      <c r="H160" s="63"/>
      <c r="I160" s="63"/>
      <c r="J160" s="63"/>
      <c r="K160" s="63"/>
      <c r="L160" s="63"/>
      <c r="M160" s="63"/>
      <c r="N160" s="63"/>
      <c r="O160" s="63"/>
      <c r="P160" s="62"/>
      <c r="Q160" s="62"/>
      <c r="R160" s="62"/>
      <c r="S160" s="62"/>
    </row>
    <row r="161" spans="2:19" s="82" customFormat="1" ht="12" hidden="1" customHeight="1" x14ac:dyDescent="0.25">
      <c r="B161" s="62"/>
      <c r="C161" s="62"/>
      <c r="D161" s="62"/>
      <c r="E161" s="62"/>
      <c r="F161" s="62"/>
      <c r="G161" s="62"/>
      <c r="H161" s="63"/>
      <c r="I161" s="63"/>
      <c r="J161" s="63"/>
      <c r="K161" s="63"/>
      <c r="L161" s="63"/>
      <c r="M161" s="63"/>
      <c r="N161" s="63"/>
      <c r="O161" s="63"/>
      <c r="P161" s="62"/>
      <c r="Q161" s="62"/>
      <c r="R161" s="62"/>
      <c r="S161" s="62"/>
    </row>
    <row r="162" spans="2:19" s="82" customFormat="1" ht="12" hidden="1" customHeight="1" x14ac:dyDescent="0.25">
      <c r="B162" s="62"/>
      <c r="C162" s="62"/>
      <c r="D162" s="62"/>
      <c r="E162" s="62"/>
      <c r="F162" s="62"/>
      <c r="G162" s="62"/>
      <c r="H162" s="63"/>
      <c r="I162" s="63"/>
      <c r="J162" s="63"/>
      <c r="K162" s="63"/>
      <c r="L162" s="63"/>
      <c r="M162" s="63"/>
      <c r="N162" s="63"/>
      <c r="O162" s="63"/>
      <c r="P162" s="62"/>
      <c r="Q162" s="62"/>
      <c r="R162" s="62"/>
      <c r="S162" s="62"/>
    </row>
    <row r="163" spans="2:19" s="82" customFormat="1" ht="12" hidden="1" customHeight="1" x14ac:dyDescent="0.25">
      <c r="B163" s="62"/>
      <c r="C163" s="62"/>
      <c r="D163" s="62"/>
      <c r="E163" s="62"/>
      <c r="F163" s="62"/>
      <c r="G163" s="62"/>
      <c r="H163" s="63"/>
      <c r="I163" s="63"/>
      <c r="J163" s="63"/>
      <c r="K163" s="63"/>
      <c r="L163" s="63"/>
      <c r="M163" s="63"/>
      <c r="N163" s="63"/>
      <c r="O163" s="63"/>
      <c r="P163" s="62"/>
      <c r="Q163" s="62"/>
      <c r="R163" s="62"/>
      <c r="S163" s="62"/>
    </row>
    <row r="164" spans="2:19" s="82" customFormat="1" ht="12" hidden="1" customHeight="1" x14ac:dyDescent="0.25">
      <c r="B164" s="62"/>
      <c r="C164" s="62"/>
      <c r="D164" s="62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2"/>
      <c r="Q164" s="62"/>
      <c r="R164" s="62"/>
      <c r="S164" s="62"/>
    </row>
    <row r="165" spans="2:19" s="82" customFormat="1" ht="12" hidden="1" customHeight="1" x14ac:dyDescent="0.25">
      <c r="B165" s="62"/>
      <c r="C165" s="62"/>
      <c r="D165" s="62"/>
      <c r="E165" s="62"/>
      <c r="F165" s="62"/>
      <c r="G165" s="62"/>
      <c r="H165" s="63"/>
      <c r="I165" s="63"/>
      <c r="J165" s="63"/>
      <c r="K165" s="63"/>
      <c r="L165" s="63"/>
      <c r="M165" s="63"/>
      <c r="N165" s="63"/>
      <c r="O165" s="63"/>
      <c r="P165" s="62"/>
      <c r="Q165" s="62"/>
      <c r="R165" s="62"/>
      <c r="S165" s="62"/>
    </row>
    <row r="166" spans="2:19" s="82" customFormat="1" ht="12" hidden="1" customHeight="1" x14ac:dyDescent="0.25">
      <c r="B166" s="62"/>
      <c r="C166" s="62"/>
      <c r="D166" s="62"/>
      <c r="E166" s="62"/>
      <c r="F166" s="62"/>
      <c r="G166" s="62"/>
      <c r="H166" s="63"/>
      <c r="I166" s="63"/>
      <c r="J166" s="63"/>
      <c r="K166" s="63"/>
      <c r="L166" s="63"/>
      <c r="M166" s="63"/>
      <c r="N166" s="63"/>
      <c r="O166" s="63"/>
      <c r="P166" s="62"/>
      <c r="Q166" s="62"/>
      <c r="R166" s="62"/>
      <c r="S166" s="62"/>
    </row>
    <row r="167" spans="2:19" s="82" customFormat="1" ht="12" hidden="1" customHeight="1" x14ac:dyDescent="0.25">
      <c r="B167" s="62"/>
      <c r="C167" s="62"/>
      <c r="D167" s="62"/>
      <c r="E167" s="62"/>
      <c r="F167" s="62"/>
      <c r="G167" s="62"/>
      <c r="H167" s="63"/>
      <c r="I167" s="63"/>
      <c r="J167" s="63"/>
      <c r="K167" s="63"/>
      <c r="L167" s="63"/>
      <c r="M167" s="63"/>
      <c r="N167" s="63"/>
      <c r="O167" s="63"/>
      <c r="P167" s="62"/>
      <c r="Q167" s="62"/>
      <c r="R167" s="62"/>
      <c r="S167" s="62"/>
    </row>
    <row r="168" spans="2:19" s="82" customFormat="1" ht="12" hidden="1" customHeight="1" x14ac:dyDescent="0.25">
      <c r="B168" s="62"/>
      <c r="C168" s="62"/>
      <c r="D168" s="62"/>
      <c r="E168" s="62"/>
      <c r="F168" s="62"/>
      <c r="G168" s="62"/>
      <c r="H168" s="63"/>
      <c r="I168" s="63"/>
      <c r="J168" s="63"/>
      <c r="K168" s="63"/>
      <c r="L168" s="63"/>
      <c r="M168" s="63"/>
      <c r="N168" s="63"/>
      <c r="O168" s="63"/>
      <c r="P168" s="62"/>
      <c r="Q168" s="62"/>
      <c r="R168" s="62"/>
      <c r="S168" s="62"/>
    </row>
    <row r="169" spans="2:19" s="82" customFormat="1" ht="12" hidden="1" customHeight="1" x14ac:dyDescent="0.25">
      <c r="B169" s="62"/>
      <c r="C169" s="62"/>
      <c r="D169" s="62"/>
      <c r="E169" s="62"/>
      <c r="F169" s="62"/>
      <c r="G169" s="62"/>
      <c r="H169" s="63"/>
      <c r="I169" s="63"/>
      <c r="J169" s="63"/>
      <c r="K169" s="63"/>
      <c r="L169" s="63"/>
      <c r="M169" s="63"/>
      <c r="N169" s="63"/>
      <c r="O169" s="63"/>
      <c r="P169" s="62"/>
      <c r="Q169" s="62"/>
      <c r="R169" s="62"/>
      <c r="S169" s="62"/>
    </row>
    <row r="170" spans="2:19" s="82" customFormat="1" ht="12" hidden="1" customHeight="1" x14ac:dyDescent="0.25">
      <c r="B170" s="62"/>
      <c r="C170" s="62"/>
      <c r="D170" s="62"/>
      <c r="E170" s="62"/>
      <c r="F170" s="62"/>
      <c r="G170" s="62"/>
      <c r="H170" s="63"/>
      <c r="I170" s="63"/>
      <c r="J170" s="63"/>
      <c r="K170" s="63"/>
      <c r="L170" s="63"/>
      <c r="M170" s="63"/>
      <c r="N170" s="63"/>
      <c r="O170" s="63"/>
      <c r="P170" s="62"/>
      <c r="Q170" s="62"/>
      <c r="R170" s="62"/>
      <c r="S170" s="62"/>
    </row>
    <row r="171" spans="2:19" s="82" customFormat="1" ht="12" hidden="1" customHeight="1" x14ac:dyDescent="0.25">
      <c r="B171" s="62"/>
      <c r="C171" s="62"/>
      <c r="D171" s="62"/>
      <c r="E171" s="62"/>
      <c r="F171" s="62"/>
      <c r="G171" s="62"/>
      <c r="H171" s="63"/>
      <c r="I171" s="63"/>
      <c r="J171" s="63"/>
      <c r="K171" s="63"/>
      <c r="L171" s="63"/>
      <c r="M171" s="63"/>
      <c r="N171" s="63"/>
      <c r="O171" s="63"/>
      <c r="P171" s="62"/>
      <c r="Q171" s="62"/>
      <c r="R171" s="62"/>
      <c r="S171" s="62"/>
    </row>
    <row r="172" spans="2:19" s="82" customFormat="1" ht="12" hidden="1" customHeight="1" x14ac:dyDescent="0.25">
      <c r="B172" s="62"/>
      <c r="C172" s="62"/>
      <c r="D172" s="62"/>
      <c r="E172" s="62"/>
      <c r="F172" s="62"/>
      <c r="G172" s="62"/>
      <c r="H172" s="63"/>
      <c r="I172" s="63"/>
      <c r="J172" s="63"/>
      <c r="K172" s="63"/>
      <c r="L172" s="63"/>
      <c r="M172" s="63"/>
      <c r="N172" s="63"/>
      <c r="O172" s="63"/>
      <c r="P172" s="62"/>
      <c r="Q172" s="62"/>
      <c r="R172" s="62"/>
      <c r="S172" s="62"/>
    </row>
    <row r="173" spans="2:19" s="82" customFormat="1" ht="12" hidden="1" customHeight="1" x14ac:dyDescent="0.25">
      <c r="B173" s="62"/>
      <c r="C173" s="62"/>
      <c r="D173" s="62"/>
      <c r="E173" s="62"/>
      <c r="F173" s="62"/>
      <c r="G173" s="62"/>
      <c r="H173" s="63"/>
      <c r="I173" s="63"/>
      <c r="J173" s="63"/>
      <c r="K173" s="63"/>
      <c r="L173" s="63"/>
      <c r="M173" s="63"/>
      <c r="N173" s="63"/>
      <c r="O173" s="63"/>
      <c r="P173" s="62"/>
      <c r="Q173" s="62"/>
      <c r="R173" s="62"/>
      <c r="S173" s="62"/>
    </row>
    <row r="174" spans="2:19" s="82" customFormat="1" ht="12" hidden="1" customHeight="1" x14ac:dyDescent="0.25">
      <c r="B174" s="62"/>
      <c r="C174" s="62"/>
      <c r="D174" s="62"/>
      <c r="E174" s="62"/>
      <c r="F174" s="62"/>
      <c r="G174" s="62"/>
      <c r="H174" s="63"/>
      <c r="I174" s="63"/>
      <c r="J174" s="63"/>
      <c r="K174" s="63"/>
      <c r="L174" s="63"/>
      <c r="M174" s="63"/>
      <c r="N174" s="63"/>
      <c r="O174" s="63"/>
      <c r="P174" s="62"/>
      <c r="Q174" s="62"/>
      <c r="R174" s="62"/>
      <c r="S174" s="62"/>
    </row>
    <row r="175" spans="2:19" s="82" customFormat="1" ht="12" hidden="1" customHeight="1" x14ac:dyDescent="0.25">
      <c r="B175" s="62"/>
      <c r="C175" s="62"/>
      <c r="D175" s="62"/>
      <c r="E175" s="62"/>
      <c r="F175" s="62"/>
      <c r="G175" s="62"/>
      <c r="H175" s="63"/>
      <c r="I175" s="63"/>
      <c r="J175" s="63"/>
      <c r="K175" s="63"/>
      <c r="L175" s="63"/>
      <c r="M175" s="63"/>
      <c r="N175" s="63"/>
      <c r="O175" s="63"/>
      <c r="P175" s="62"/>
      <c r="Q175" s="62"/>
      <c r="R175" s="62"/>
      <c r="S175" s="62"/>
    </row>
    <row r="176" spans="2:19" s="82" customFormat="1" ht="12" hidden="1" customHeight="1" x14ac:dyDescent="0.25">
      <c r="B176" s="62"/>
      <c r="C176" s="62"/>
      <c r="D176" s="62"/>
      <c r="E176" s="62"/>
      <c r="F176" s="62"/>
      <c r="G176" s="62"/>
      <c r="H176" s="63"/>
      <c r="I176" s="63"/>
      <c r="J176" s="63"/>
      <c r="K176" s="63"/>
      <c r="L176" s="63"/>
      <c r="M176" s="63"/>
      <c r="N176" s="63"/>
      <c r="O176" s="63"/>
      <c r="P176" s="62"/>
      <c r="Q176" s="62"/>
      <c r="R176" s="62"/>
      <c r="S176" s="62"/>
    </row>
    <row r="177" spans="2:19" s="82" customFormat="1" ht="12" hidden="1" customHeight="1" x14ac:dyDescent="0.25">
      <c r="B177" s="62"/>
      <c r="C177" s="62"/>
      <c r="D177" s="62"/>
      <c r="E177" s="62"/>
      <c r="F177" s="62"/>
      <c r="G177" s="62"/>
      <c r="H177" s="63"/>
      <c r="I177" s="63"/>
      <c r="J177" s="63"/>
      <c r="K177" s="63"/>
      <c r="L177" s="63"/>
      <c r="M177" s="63"/>
      <c r="N177" s="63"/>
      <c r="O177" s="63"/>
      <c r="P177" s="62"/>
      <c r="Q177" s="62"/>
      <c r="R177" s="62"/>
      <c r="S177" s="62"/>
    </row>
    <row r="178" spans="2:19" s="82" customFormat="1" ht="12" hidden="1" customHeight="1" x14ac:dyDescent="0.25">
      <c r="B178" s="62"/>
      <c r="C178" s="62"/>
      <c r="D178" s="62"/>
      <c r="E178" s="62"/>
      <c r="F178" s="62"/>
      <c r="G178" s="62"/>
      <c r="H178" s="63"/>
      <c r="I178" s="63"/>
      <c r="J178" s="63"/>
      <c r="K178" s="63"/>
      <c r="L178" s="63"/>
      <c r="M178" s="63"/>
      <c r="N178" s="63"/>
      <c r="O178" s="63"/>
      <c r="P178" s="62"/>
      <c r="Q178" s="62"/>
      <c r="R178" s="62"/>
      <c r="S178" s="62"/>
    </row>
    <row r="179" spans="2:19" s="82" customFormat="1" ht="12" hidden="1" customHeight="1" x14ac:dyDescent="0.25">
      <c r="B179" s="62"/>
      <c r="C179" s="62"/>
      <c r="D179" s="62"/>
      <c r="E179" s="62"/>
      <c r="F179" s="62"/>
      <c r="G179" s="62"/>
      <c r="H179" s="63"/>
      <c r="I179" s="63"/>
      <c r="J179" s="63"/>
      <c r="K179" s="63"/>
      <c r="L179" s="63"/>
      <c r="M179" s="63"/>
      <c r="N179" s="63"/>
      <c r="O179" s="63"/>
      <c r="P179" s="62"/>
      <c r="Q179" s="62"/>
      <c r="R179" s="62"/>
      <c r="S179" s="62"/>
    </row>
    <row r="180" spans="2:19" s="82" customFormat="1" ht="12" hidden="1" customHeight="1" x14ac:dyDescent="0.25">
      <c r="B180" s="62"/>
      <c r="C180" s="62"/>
      <c r="D180" s="62"/>
      <c r="E180" s="62"/>
      <c r="F180" s="62"/>
      <c r="G180" s="62"/>
      <c r="H180" s="63"/>
      <c r="I180" s="63"/>
      <c r="J180" s="63"/>
      <c r="K180" s="63"/>
      <c r="L180" s="63"/>
      <c r="M180" s="63"/>
      <c r="N180" s="63"/>
      <c r="O180" s="63"/>
      <c r="P180" s="62"/>
      <c r="Q180" s="62"/>
      <c r="R180" s="62"/>
      <c r="S180" s="62"/>
    </row>
    <row r="181" spans="2:19" s="82" customFormat="1" ht="12" hidden="1" customHeight="1" x14ac:dyDescent="0.25">
      <c r="B181" s="62"/>
      <c r="C181" s="62"/>
      <c r="D181" s="62"/>
      <c r="E181" s="62"/>
      <c r="F181" s="62"/>
      <c r="G181" s="62"/>
      <c r="H181" s="63"/>
      <c r="I181" s="63"/>
      <c r="J181" s="63"/>
      <c r="K181" s="63"/>
      <c r="L181" s="63"/>
      <c r="M181" s="63"/>
      <c r="N181" s="63"/>
      <c r="O181" s="63"/>
      <c r="P181" s="62"/>
      <c r="Q181" s="62"/>
      <c r="R181" s="62"/>
      <c r="S181" s="62"/>
    </row>
    <row r="182" spans="2:19" s="82" customFormat="1" ht="12" hidden="1" customHeight="1" x14ac:dyDescent="0.25">
      <c r="B182" s="62"/>
      <c r="C182" s="62"/>
      <c r="D182" s="62"/>
      <c r="E182" s="62"/>
      <c r="F182" s="62"/>
      <c r="G182" s="62"/>
      <c r="H182" s="63"/>
      <c r="I182" s="63"/>
      <c r="J182" s="63"/>
      <c r="K182" s="63"/>
      <c r="L182" s="63"/>
      <c r="M182" s="63"/>
      <c r="N182" s="63"/>
      <c r="O182" s="63"/>
      <c r="P182" s="62"/>
      <c r="Q182" s="62"/>
      <c r="R182" s="62"/>
      <c r="S182" s="62"/>
    </row>
    <row r="183" spans="2:19" s="82" customFormat="1" ht="12" hidden="1" customHeight="1" x14ac:dyDescent="0.25">
      <c r="B183" s="62"/>
      <c r="C183" s="62"/>
      <c r="D183" s="62"/>
      <c r="E183" s="62"/>
      <c r="F183" s="62"/>
      <c r="G183" s="62"/>
      <c r="H183" s="63"/>
      <c r="I183" s="63"/>
      <c r="J183" s="63"/>
      <c r="K183" s="63"/>
      <c r="L183" s="63"/>
      <c r="M183" s="63"/>
      <c r="N183" s="63"/>
      <c r="O183" s="63"/>
      <c r="P183" s="62"/>
      <c r="Q183" s="62"/>
      <c r="R183" s="62"/>
      <c r="S183" s="62"/>
    </row>
    <row r="184" spans="2:19" s="82" customFormat="1" ht="12" hidden="1" customHeight="1" x14ac:dyDescent="0.25">
      <c r="B184" s="62"/>
      <c r="C184" s="62"/>
      <c r="D184" s="62"/>
      <c r="E184" s="62"/>
      <c r="F184" s="62"/>
      <c r="G184" s="62"/>
      <c r="H184" s="63"/>
      <c r="I184" s="63"/>
      <c r="J184" s="63"/>
      <c r="K184" s="63"/>
      <c r="L184" s="63"/>
      <c r="M184" s="63"/>
      <c r="N184" s="63"/>
      <c r="O184" s="63"/>
      <c r="P184" s="62"/>
      <c r="Q184" s="62"/>
      <c r="R184" s="62"/>
      <c r="S184" s="62"/>
    </row>
    <row r="185" spans="2:19" s="82" customFormat="1" ht="12" hidden="1" customHeight="1" x14ac:dyDescent="0.25">
      <c r="B185" s="62"/>
      <c r="C185" s="62"/>
      <c r="D185" s="62"/>
      <c r="E185" s="62"/>
      <c r="F185" s="62"/>
      <c r="G185" s="62"/>
      <c r="H185" s="63"/>
      <c r="I185" s="63"/>
      <c r="J185" s="63"/>
      <c r="K185" s="63"/>
      <c r="L185" s="63"/>
      <c r="M185" s="63"/>
      <c r="N185" s="63"/>
      <c r="O185" s="63"/>
      <c r="P185" s="62"/>
      <c r="Q185" s="62"/>
      <c r="R185" s="62"/>
      <c r="S185" s="62"/>
    </row>
    <row r="186" spans="2:19" s="82" customFormat="1" ht="12" hidden="1" customHeight="1" x14ac:dyDescent="0.25">
      <c r="B186" s="62"/>
      <c r="C186" s="62"/>
      <c r="D186" s="62"/>
      <c r="E186" s="62"/>
      <c r="F186" s="62"/>
      <c r="G186" s="62"/>
      <c r="H186" s="63"/>
      <c r="I186" s="63"/>
      <c r="J186" s="63"/>
      <c r="K186" s="63"/>
      <c r="L186" s="63"/>
      <c r="M186" s="63"/>
      <c r="N186" s="63"/>
      <c r="O186" s="63"/>
      <c r="P186" s="62"/>
      <c r="Q186" s="62"/>
      <c r="R186" s="62"/>
      <c r="S186" s="62"/>
    </row>
    <row r="187" spans="2:19" s="82" customFormat="1" ht="12" hidden="1" customHeight="1" x14ac:dyDescent="0.25">
      <c r="B187" s="62"/>
      <c r="C187" s="62"/>
      <c r="D187" s="62"/>
      <c r="E187" s="62"/>
      <c r="F187" s="62"/>
      <c r="G187" s="62"/>
      <c r="H187" s="63"/>
      <c r="I187" s="63"/>
      <c r="J187" s="63"/>
      <c r="K187" s="63"/>
      <c r="L187" s="63"/>
      <c r="M187" s="63"/>
      <c r="N187" s="63"/>
      <c r="O187" s="63"/>
      <c r="P187" s="62"/>
      <c r="Q187" s="62"/>
      <c r="R187" s="62"/>
      <c r="S187" s="62"/>
    </row>
    <row r="188" spans="2:19" s="82" customFormat="1" ht="12" hidden="1" customHeight="1" x14ac:dyDescent="0.25">
      <c r="B188" s="62"/>
      <c r="C188" s="62"/>
      <c r="D188" s="62"/>
      <c r="E188" s="62"/>
      <c r="F188" s="62"/>
      <c r="G188" s="62"/>
      <c r="H188" s="63"/>
      <c r="I188" s="63"/>
      <c r="J188" s="63"/>
      <c r="K188" s="63"/>
      <c r="L188" s="63"/>
      <c r="M188" s="63"/>
      <c r="N188" s="63"/>
      <c r="O188" s="63"/>
      <c r="P188" s="62"/>
      <c r="Q188" s="62"/>
      <c r="R188" s="62"/>
      <c r="S188" s="62"/>
    </row>
    <row r="189" spans="2:19" s="82" customFormat="1" ht="12" hidden="1" customHeight="1" x14ac:dyDescent="0.25">
      <c r="B189" s="62"/>
      <c r="C189" s="62"/>
      <c r="D189" s="62"/>
      <c r="E189" s="62"/>
      <c r="F189" s="62"/>
      <c r="G189" s="62"/>
      <c r="H189" s="63"/>
      <c r="I189" s="63"/>
      <c r="J189" s="63"/>
      <c r="K189" s="63"/>
      <c r="L189" s="63"/>
      <c r="M189" s="63"/>
      <c r="N189" s="63"/>
      <c r="O189" s="63"/>
      <c r="P189" s="62"/>
      <c r="Q189" s="62"/>
      <c r="R189" s="62"/>
      <c r="S189" s="62"/>
    </row>
    <row r="190" spans="2:19" ht="12" hidden="1" customHeight="1" x14ac:dyDescent="0.25"/>
    <row r="191" spans="2:19" ht="12" hidden="1" customHeight="1" x14ac:dyDescent="0.25"/>
    <row r="192" spans="2:19" ht="12" hidden="1" customHeight="1" x14ac:dyDescent="0.25"/>
    <row r="193" spans="2:19" ht="12" hidden="1" customHeight="1" x14ac:dyDescent="0.25"/>
    <row r="194" spans="2:19" s="82" customFormat="1" ht="12" hidden="1" customHeight="1" x14ac:dyDescent="0.25">
      <c r="B194" s="62"/>
      <c r="C194" s="62"/>
      <c r="D194" s="62"/>
      <c r="E194" s="62"/>
      <c r="F194" s="62"/>
      <c r="G194" s="62"/>
      <c r="H194" s="63"/>
      <c r="I194" s="63"/>
      <c r="J194" s="63"/>
      <c r="K194" s="63"/>
      <c r="L194" s="63"/>
      <c r="M194" s="63"/>
      <c r="N194" s="63"/>
      <c r="O194" s="63"/>
      <c r="P194" s="62"/>
      <c r="Q194" s="62"/>
      <c r="R194" s="62"/>
      <c r="S194" s="62"/>
    </row>
    <row r="195" spans="2:19" s="82" customFormat="1" ht="12" hidden="1" customHeight="1" x14ac:dyDescent="0.25">
      <c r="B195" s="62"/>
      <c r="C195" s="62"/>
      <c r="D195" s="62"/>
      <c r="E195" s="62"/>
      <c r="F195" s="62"/>
      <c r="G195" s="62"/>
      <c r="H195" s="63"/>
      <c r="I195" s="63"/>
      <c r="J195" s="63"/>
      <c r="K195" s="63"/>
      <c r="L195" s="63"/>
      <c r="M195" s="63"/>
      <c r="N195" s="63"/>
      <c r="O195" s="63"/>
      <c r="P195" s="62"/>
      <c r="Q195" s="62"/>
      <c r="R195" s="62"/>
      <c r="S195" s="62"/>
    </row>
    <row r="196" spans="2:19" s="82" customFormat="1" ht="12" hidden="1" customHeight="1" x14ac:dyDescent="0.25">
      <c r="B196" s="62"/>
      <c r="C196" s="62"/>
      <c r="D196" s="62"/>
      <c r="E196" s="62"/>
      <c r="F196" s="62"/>
      <c r="G196" s="62"/>
      <c r="H196" s="63"/>
      <c r="I196" s="63"/>
      <c r="J196" s="63"/>
      <c r="K196" s="63"/>
      <c r="L196" s="63"/>
      <c r="M196" s="63"/>
      <c r="N196" s="63"/>
      <c r="O196" s="63"/>
      <c r="P196" s="62"/>
      <c r="Q196" s="62"/>
      <c r="R196" s="62"/>
      <c r="S196" s="62"/>
    </row>
    <row r="197" spans="2:19" s="82" customFormat="1" ht="12" hidden="1" customHeight="1" x14ac:dyDescent="0.25">
      <c r="B197" s="62"/>
      <c r="C197" s="62"/>
      <c r="D197" s="62"/>
      <c r="E197" s="62"/>
      <c r="F197" s="62"/>
      <c r="G197" s="62"/>
      <c r="H197" s="63"/>
      <c r="I197" s="63"/>
      <c r="J197" s="63"/>
      <c r="K197" s="63"/>
      <c r="L197" s="63"/>
      <c r="M197" s="63"/>
      <c r="N197" s="63"/>
      <c r="O197" s="63"/>
      <c r="P197" s="62"/>
      <c r="Q197" s="62"/>
      <c r="R197" s="62"/>
      <c r="S197" s="62"/>
    </row>
    <row r="198" spans="2:19" s="82" customFormat="1" ht="12" hidden="1" customHeight="1" x14ac:dyDescent="0.25">
      <c r="B198" s="62"/>
      <c r="C198" s="62"/>
      <c r="D198" s="62"/>
      <c r="E198" s="62"/>
      <c r="F198" s="62"/>
      <c r="G198" s="62"/>
      <c r="H198" s="63"/>
      <c r="I198" s="63"/>
      <c r="J198" s="63"/>
      <c r="K198" s="63"/>
      <c r="L198" s="63"/>
      <c r="M198" s="63"/>
      <c r="N198" s="63"/>
      <c r="O198" s="63"/>
      <c r="P198" s="62"/>
      <c r="Q198" s="62"/>
      <c r="R198" s="62"/>
      <c r="S198" s="62"/>
    </row>
    <row r="199" spans="2:19" s="82" customFormat="1" ht="12" hidden="1" customHeight="1" x14ac:dyDescent="0.25">
      <c r="B199" s="62"/>
      <c r="C199" s="62"/>
      <c r="D199" s="62"/>
      <c r="E199" s="62"/>
      <c r="F199" s="62"/>
      <c r="G199" s="62"/>
      <c r="H199" s="63"/>
      <c r="I199" s="63"/>
      <c r="J199" s="63"/>
      <c r="K199" s="63"/>
      <c r="L199" s="63"/>
      <c r="M199" s="63"/>
      <c r="N199" s="63"/>
      <c r="O199" s="63"/>
      <c r="P199" s="62"/>
      <c r="Q199" s="62"/>
      <c r="R199" s="62"/>
      <c r="S199" s="62"/>
    </row>
    <row r="200" spans="2:19" s="82" customFormat="1" ht="12" hidden="1" customHeight="1" x14ac:dyDescent="0.25">
      <c r="B200" s="62"/>
      <c r="C200" s="62"/>
      <c r="D200" s="62"/>
      <c r="E200" s="62"/>
      <c r="F200" s="62"/>
      <c r="G200" s="62"/>
      <c r="H200" s="63"/>
      <c r="I200" s="63"/>
      <c r="J200" s="63"/>
      <c r="K200" s="63"/>
      <c r="L200" s="63"/>
      <c r="M200" s="63"/>
      <c r="N200" s="63"/>
      <c r="O200" s="63"/>
      <c r="P200" s="62"/>
      <c r="Q200" s="62"/>
      <c r="R200" s="62"/>
      <c r="S200" s="62"/>
    </row>
    <row r="201" spans="2:19" s="82" customFormat="1" ht="12" hidden="1" customHeight="1" x14ac:dyDescent="0.25">
      <c r="B201" s="62"/>
      <c r="C201" s="62"/>
      <c r="D201" s="62"/>
      <c r="E201" s="62"/>
      <c r="F201" s="62"/>
      <c r="G201" s="62"/>
      <c r="H201" s="63"/>
      <c r="I201" s="63"/>
      <c r="J201" s="63"/>
      <c r="K201" s="63"/>
      <c r="L201" s="63"/>
      <c r="M201" s="63"/>
      <c r="N201" s="63"/>
      <c r="O201" s="63"/>
      <c r="P201" s="62"/>
      <c r="Q201" s="62"/>
      <c r="R201" s="62"/>
      <c r="S201" s="62"/>
    </row>
    <row r="202" spans="2:19" s="82" customFormat="1" ht="12" hidden="1" customHeight="1" x14ac:dyDescent="0.25">
      <c r="B202" s="62"/>
      <c r="C202" s="62"/>
      <c r="D202" s="62"/>
      <c r="E202" s="62"/>
      <c r="F202" s="62"/>
      <c r="G202" s="62"/>
      <c r="H202" s="63"/>
      <c r="I202" s="63"/>
      <c r="J202" s="63"/>
      <c r="K202" s="63"/>
      <c r="L202" s="63"/>
      <c r="M202" s="63"/>
      <c r="N202" s="63"/>
      <c r="O202" s="63"/>
      <c r="P202" s="62"/>
      <c r="Q202" s="62"/>
      <c r="R202" s="62"/>
      <c r="S202" s="62"/>
    </row>
    <row r="203" spans="2:19" s="82" customFormat="1" ht="12" hidden="1" customHeight="1" x14ac:dyDescent="0.25">
      <c r="B203" s="62"/>
      <c r="C203" s="62"/>
      <c r="D203" s="62"/>
      <c r="E203" s="62"/>
      <c r="F203" s="62"/>
      <c r="G203" s="62"/>
      <c r="H203" s="63"/>
      <c r="I203" s="63"/>
      <c r="J203" s="63"/>
      <c r="K203" s="63"/>
      <c r="L203" s="63"/>
      <c r="M203" s="63"/>
      <c r="N203" s="63"/>
      <c r="O203" s="63"/>
      <c r="P203" s="62"/>
      <c r="Q203" s="62"/>
      <c r="R203" s="62"/>
      <c r="S203" s="62"/>
    </row>
    <row r="204" spans="2:19" s="82" customFormat="1" ht="12" hidden="1" customHeight="1" x14ac:dyDescent="0.25">
      <c r="B204" s="62"/>
      <c r="C204" s="62"/>
      <c r="D204" s="62"/>
      <c r="E204" s="62"/>
      <c r="F204" s="62"/>
      <c r="G204" s="62"/>
      <c r="H204" s="63"/>
      <c r="I204" s="63"/>
      <c r="J204" s="63"/>
      <c r="K204" s="63"/>
      <c r="L204" s="63"/>
      <c r="M204" s="63"/>
      <c r="N204" s="63"/>
      <c r="O204" s="63"/>
      <c r="P204" s="62"/>
      <c r="Q204" s="62"/>
      <c r="R204" s="62"/>
      <c r="S204" s="62"/>
    </row>
    <row r="205" spans="2:19" s="82" customFormat="1" ht="12" hidden="1" customHeight="1" x14ac:dyDescent="0.25">
      <c r="B205" s="62"/>
      <c r="C205" s="62"/>
      <c r="D205" s="62"/>
      <c r="E205" s="62"/>
      <c r="F205" s="62"/>
      <c r="G205" s="62"/>
      <c r="H205" s="63"/>
      <c r="I205" s="63"/>
      <c r="J205" s="63"/>
      <c r="K205" s="63"/>
      <c r="L205" s="63"/>
      <c r="M205" s="63"/>
      <c r="N205" s="63"/>
      <c r="O205" s="63"/>
      <c r="P205" s="62"/>
      <c r="Q205" s="62"/>
      <c r="R205" s="62"/>
      <c r="S205" s="62"/>
    </row>
    <row r="206" spans="2:19" s="82" customFormat="1" ht="12" hidden="1" customHeight="1" x14ac:dyDescent="0.25">
      <c r="B206" s="62"/>
      <c r="C206" s="62"/>
      <c r="D206" s="62"/>
      <c r="E206" s="62"/>
      <c r="F206" s="62"/>
      <c r="G206" s="62"/>
      <c r="H206" s="63"/>
      <c r="I206" s="63"/>
      <c r="J206" s="63"/>
      <c r="K206" s="63"/>
      <c r="L206" s="63"/>
      <c r="M206" s="63"/>
      <c r="N206" s="63"/>
      <c r="O206" s="63"/>
      <c r="P206" s="62"/>
      <c r="Q206" s="62"/>
      <c r="R206" s="62"/>
      <c r="S206" s="62"/>
    </row>
    <row r="207" spans="2:19" s="82" customFormat="1" ht="12" hidden="1" customHeight="1" x14ac:dyDescent="0.25">
      <c r="B207" s="62"/>
      <c r="C207" s="62"/>
      <c r="D207" s="62"/>
      <c r="E207" s="62"/>
      <c r="F207" s="62"/>
      <c r="G207" s="62"/>
      <c r="H207" s="63"/>
      <c r="I207" s="63"/>
      <c r="J207" s="63"/>
      <c r="K207" s="63"/>
      <c r="L207" s="63"/>
      <c r="M207" s="63"/>
      <c r="N207" s="63"/>
      <c r="O207" s="63"/>
      <c r="P207" s="62"/>
      <c r="Q207" s="62"/>
      <c r="R207" s="62"/>
      <c r="S207" s="62"/>
    </row>
    <row r="208" spans="2:19" s="82" customFormat="1" ht="12" hidden="1" customHeight="1" x14ac:dyDescent="0.25">
      <c r="B208" s="62"/>
      <c r="C208" s="62"/>
      <c r="D208" s="62"/>
      <c r="E208" s="62"/>
      <c r="F208" s="62"/>
      <c r="G208" s="62"/>
      <c r="H208" s="63"/>
      <c r="I208" s="63"/>
      <c r="J208" s="63"/>
      <c r="K208" s="63"/>
      <c r="L208" s="63"/>
      <c r="M208" s="63"/>
      <c r="N208" s="63"/>
      <c r="O208" s="63"/>
      <c r="P208" s="62"/>
      <c r="Q208" s="62"/>
      <c r="R208" s="62"/>
      <c r="S208" s="62"/>
    </row>
    <row r="209" spans="2:19" s="82" customFormat="1" ht="12" hidden="1" customHeight="1" x14ac:dyDescent="0.25">
      <c r="B209" s="62"/>
      <c r="C209" s="62"/>
      <c r="D209" s="62"/>
      <c r="E209" s="62"/>
      <c r="F209" s="62"/>
      <c r="G209" s="62"/>
      <c r="H209" s="63"/>
      <c r="I209" s="63"/>
      <c r="J209" s="63"/>
      <c r="K209" s="63"/>
      <c r="L209" s="63"/>
      <c r="M209" s="63"/>
      <c r="N209" s="63"/>
      <c r="O209" s="63"/>
      <c r="P209" s="62"/>
      <c r="Q209" s="62"/>
      <c r="R209" s="62"/>
      <c r="S209" s="62"/>
    </row>
    <row r="210" spans="2:19" s="82" customFormat="1" ht="12" hidden="1" customHeight="1" x14ac:dyDescent="0.25">
      <c r="B210" s="62"/>
      <c r="C210" s="62"/>
      <c r="D210" s="62"/>
      <c r="E210" s="62"/>
      <c r="F210" s="62"/>
      <c r="G210" s="62"/>
      <c r="H210" s="63"/>
      <c r="I210" s="63"/>
      <c r="J210" s="63"/>
      <c r="K210" s="63"/>
      <c r="L210" s="63"/>
      <c r="M210" s="63"/>
      <c r="N210" s="63"/>
      <c r="O210" s="63"/>
      <c r="P210" s="62"/>
      <c r="Q210" s="62"/>
      <c r="R210" s="62"/>
      <c r="S210" s="62"/>
    </row>
    <row r="211" spans="2:19" s="82" customFormat="1" ht="12" hidden="1" customHeight="1" x14ac:dyDescent="0.25">
      <c r="B211" s="62"/>
      <c r="C211" s="62"/>
      <c r="D211" s="62"/>
      <c r="E211" s="62"/>
      <c r="F211" s="62"/>
      <c r="G211" s="62"/>
      <c r="H211" s="63"/>
      <c r="I211" s="63"/>
      <c r="J211" s="63"/>
      <c r="K211" s="63"/>
      <c r="L211" s="63"/>
      <c r="M211" s="63"/>
      <c r="N211" s="63"/>
      <c r="O211" s="63"/>
      <c r="P211" s="62"/>
      <c r="Q211" s="62"/>
      <c r="R211" s="62"/>
      <c r="S211" s="62"/>
    </row>
    <row r="212" spans="2:19" s="82" customFormat="1" ht="12" hidden="1" customHeight="1" x14ac:dyDescent="0.25">
      <c r="B212" s="62"/>
      <c r="C212" s="62"/>
      <c r="D212" s="62"/>
      <c r="E212" s="62"/>
      <c r="F212" s="62"/>
      <c r="G212" s="62"/>
      <c r="H212" s="63"/>
      <c r="I212" s="63"/>
      <c r="J212" s="63"/>
      <c r="K212" s="63"/>
      <c r="L212" s="63"/>
      <c r="M212" s="63"/>
      <c r="N212" s="63"/>
      <c r="O212" s="63"/>
      <c r="P212" s="62"/>
      <c r="Q212" s="62"/>
      <c r="R212" s="62"/>
      <c r="S212" s="62"/>
    </row>
    <row r="213" spans="2:19" s="82" customFormat="1" ht="12" hidden="1" customHeight="1" x14ac:dyDescent="0.25">
      <c r="B213" s="62"/>
      <c r="C213" s="62"/>
      <c r="D213" s="62"/>
      <c r="E213" s="62"/>
      <c r="F213" s="62"/>
      <c r="G213" s="62"/>
      <c r="H213" s="63"/>
      <c r="I213" s="63"/>
      <c r="J213" s="63"/>
      <c r="K213" s="63"/>
      <c r="L213" s="63"/>
      <c r="M213" s="63"/>
      <c r="N213" s="63"/>
      <c r="O213" s="63"/>
      <c r="P213" s="62"/>
      <c r="Q213" s="62"/>
      <c r="R213" s="62"/>
      <c r="S213" s="62"/>
    </row>
    <row r="214" spans="2:19" s="82" customFormat="1" ht="12" hidden="1" customHeight="1" x14ac:dyDescent="0.25">
      <c r="B214" s="62"/>
      <c r="C214" s="62"/>
      <c r="D214" s="62"/>
      <c r="E214" s="62"/>
      <c r="F214" s="62"/>
      <c r="G214" s="62"/>
      <c r="H214" s="63"/>
      <c r="I214" s="63"/>
      <c r="J214" s="63"/>
      <c r="K214" s="63"/>
      <c r="L214" s="63"/>
      <c r="M214" s="63"/>
      <c r="N214" s="63"/>
      <c r="O214" s="63"/>
      <c r="P214" s="62"/>
      <c r="Q214" s="62"/>
      <c r="R214" s="62"/>
      <c r="S214" s="62"/>
    </row>
    <row r="215" spans="2:19" s="82" customFormat="1" ht="12" hidden="1" customHeight="1" x14ac:dyDescent="0.25">
      <c r="B215" s="62"/>
      <c r="C215" s="62"/>
      <c r="D215" s="62"/>
      <c r="E215" s="62"/>
      <c r="F215" s="62"/>
      <c r="G215" s="62"/>
      <c r="H215" s="63"/>
      <c r="I215" s="63"/>
      <c r="J215" s="63"/>
      <c r="K215" s="63"/>
      <c r="L215" s="63"/>
      <c r="M215" s="63"/>
      <c r="N215" s="63"/>
      <c r="O215" s="63"/>
      <c r="P215" s="62"/>
      <c r="Q215" s="62"/>
      <c r="R215" s="62"/>
      <c r="S215" s="62"/>
    </row>
    <row r="216" spans="2:19" s="82" customFormat="1" ht="12" hidden="1" customHeight="1" x14ac:dyDescent="0.25">
      <c r="B216" s="62"/>
      <c r="C216" s="62"/>
      <c r="D216" s="62"/>
      <c r="E216" s="62"/>
      <c r="F216" s="62"/>
      <c r="G216" s="62"/>
      <c r="H216" s="63"/>
      <c r="I216" s="63"/>
      <c r="J216" s="63"/>
      <c r="K216" s="63"/>
      <c r="L216" s="63"/>
      <c r="M216" s="63"/>
      <c r="N216" s="63"/>
      <c r="O216" s="63"/>
      <c r="P216" s="62"/>
      <c r="Q216" s="62"/>
      <c r="R216" s="62"/>
      <c r="S216" s="62"/>
    </row>
    <row r="217" spans="2:19" s="82" customFormat="1" ht="12" hidden="1" customHeight="1" x14ac:dyDescent="0.25">
      <c r="B217" s="62"/>
      <c r="C217" s="62"/>
      <c r="D217" s="62"/>
      <c r="E217" s="62"/>
      <c r="F217" s="62"/>
      <c r="G217" s="62"/>
      <c r="H217" s="63"/>
      <c r="I217" s="63"/>
      <c r="J217" s="63"/>
      <c r="K217" s="63"/>
      <c r="L217" s="63"/>
      <c r="M217" s="63"/>
      <c r="N217" s="63"/>
      <c r="O217" s="63"/>
      <c r="P217" s="62"/>
      <c r="Q217" s="62"/>
      <c r="R217" s="62"/>
      <c r="S217" s="62"/>
    </row>
    <row r="218" spans="2:19" s="82" customFormat="1" ht="12" hidden="1" customHeight="1" x14ac:dyDescent="0.25">
      <c r="B218" s="62"/>
      <c r="C218" s="62"/>
      <c r="D218" s="62"/>
      <c r="E218" s="62"/>
      <c r="F218" s="62"/>
      <c r="G218" s="62"/>
      <c r="H218" s="63"/>
      <c r="I218" s="63"/>
      <c r="J218" s="63"/>
      <c r="K218" s="63"/>
      <c r="L218" s="63"/>
      <c r="M218" s="63"/>
      <c r="N218" s="63"/>
      <c r="O218" s="63"/>
      <c r="P218" s="62"/>
      <c r="Q218" s="62"/>
      <c r="R218" s="62"/>
      <c r="S218" s="62"/>
    </row>
    <row r="219" spans="2:19" s="82" customFormat="1" ht="12" hidden="1" customHeight="1" x14ac:dyDescent="0.25">
      <c r="B219" s="62"/>
      <c r="C219" s="62"/>
      <c r="D219" s="62"/>
      <c r="E219" s="62"/>
      <c r="F219" s="62"/>
      <c r="G219" s="62"/>
      <c r="H219" s="63"/>
      <c r="I219" s="63"/>
      <c r="J219" s="63"/>
      <c r="K219" s="63"/>
      <c r="L219" s="63"/>
      <c r="M219" s="63"/>
      <c r="N219" s="63"/>
      <c r="O219" s="63"/>
      <c r="P219" s="62"/>
      <c r="Q219" s="62"/>
      <c r="R219" s="62"/>
      <c r="S219" s="62"/>
    </row>
    <row r="220" spans="2:19" s="82" customFormat="1" ht="12" hidden="1" customHeight="1" x14ac:dyDescent="0.25">
      <c r="B220" s="62"/>
      <c r="C220" s="62"/>
      <c r="D220" s="62"/>
      <c r="E220" s="62"/>
      <c r="F220" s="62"/>
      <c r="G220" s="62"/>
      <c r="H220" s="63"/>
      <c r="I220" s="63"/>
      <c r="J220" s="63"/>
      <c r="K220" s="63"/>
      <c r="L220" s="63"/>
      <c r="M220" s="63"/>
      <c r="N220" s="63"/>
      <c r="O220" s="63"/>
      <c r="P220" s="62"/>
      <c r="Q220" s="62"/>
      <c r="R220" s="62"/>
      <c r="S220" s="62"/>
    </row>
    <row r="221" spans="2:19" s="82" customFormat="1" ht="12" hidden="1" customHeight="1" x14ac:dyDescent="0.25">
      <c r="B221" s="62"/>
      <c r="C221" s="62"/>
      <c r="D221" s="62"/>
      <c r="E221" s="62"/>
      <c r="F221" s="62"/>
      <c r="G221" s="62"/>
      <c r="H221" s="63"/>
      <c r="I221" s="63"/>
      <c r="J221" s="63"/>
      <c r="K221" s="63"/>
      <c r="L221" s="63"/>
      <c r="M221" s="63"/>
      <c r="N221" s="63"/>
      <c r="O221" s="63"/>
      <c r="P221" s="62"/>
      <c r="Q221" s="62"/>
      <c r="R221" s="62"/>
      <c r="S221" s="62"/>
    </row>
    <row r="222" spans="2:19" s="82" customFormat="1" ht="12" hidden="1" customHeight="1" x14ac:dyDescent="0.25">
      <c r="B222" s="62"/>
      <c r="C222" s="62"/>
      <c r="D222" s="62"/>
      <c r="E222" s="62"/>
      <c r="F222" s="62"/>
      <c r="G222" s="62"/>
      <c r="H222" s="63"/>
      <c r="I222" s="63"/>
      <c r="J222" s="63"/>
      <c r="K222" s="63"/>
      <c r="L222" s="63"/>
      <c r="M222" s="63"/>
      <c r="N222" s="63"/>
      <c r="O222" s="63"/>
      <c r="P222" s="62"/>
      <c r="Q222" s="62"/>
      <c r="R222" s="62"/>
      <c r="S222" s="62"/>
    </row>
    <row r="223" spans="2:19" s="82" customFormat="1" ht="12" hidden="1" customHeight="1" x14ac:dyDescent="0.25">
      <c r="B223" s="62"/>
      <c r="C223" s="62"/>
      <c r="D223" s="62"/>
      <c r="E223" s="62"/>
      <c r="F223" s="62"/>
      <c r="G223" s="62"/>
      <c r="H223" s="63"/>
      <c r="I223" s="63"/>
      <c r="J223" s="63"/>
      <c r="K223" s="63"/>
      <c r="L223" s="63"/>
      <c r="M223" s="63"/>
      <c r="N223" s="63"/>
      <c r="O223" s="63"/>
      <c r="P223" s="62"/>
      <c r="Q223" s="62"/>
      <c r="R223" s="62"/>
      <c r="S223" s="62"/>
    </row>
    <row r="224" spans="2:19" s="82" customFormat="1" ht="12" hidden="1" customHeight="1" x14ac:dyDescent="0.25">
      <c r="B224" s="62"/>
      <c r="C224" s="62"/>
      <c r="D224" s="62"/>
      <c r="E224" s="62"/>
      <c r="F224" s="62"/>
      <c r="G224" s="62"/>
      <c r="H224" s="63"/>
      <c r="I224" s="63"/>
      <c r="J224" s="63"/>
      <c r="K224" s="63"/>
      <c r="L224" s="63"/>
      <c r="M224" s="63"/>
      <c r="N224" s="63"/>
      <c r="O224" s="63"/>
      <c r="P224" s="62"/>
      <c r="Q224" s="62"/>
      <c r="R224" s="62"/>
      <c r="S224" s="62"/>
    </row>
    <row r="225" spans="2:19" s="82" customFormat="1" ht="12" hidden="1" customHeight="1" x14ac:dyDescent="0.25">
      <c r="B225" s="62"/>
      <c r="C225" s="62"/>
      <c r="D225" s="62"/>
      <c r="E225" s="62"/>
      <c r="F225" s="62"/>
      <c r="G225" s="62"/>
      <c r="H225" s="63"/>
      <c r="I225" s="63"/>
      <c r="J225" s="63"/>
      <c r="K225" s="63"/>
      <c r="L225" s="63"/>
      <c r="M225" s="63"/>
      <c r="N225" s="63"/>
      <c r="O225" s="63"/>
      <c r="P225" s="62"/>
      <c r="Q225" s="62"/>
      <c r="R225" s="62"/>
      <c r="S225" s="62"/>
    </row>
    <row r="226" spans="2:19" s="82" customFormat="1" ht="12" hidden="1" customHeight="1" x14ac:dyDescent="0.25">
      <c r="B226" s="62"/>
      <c r="C226" s="62"/>
      <c r="D226" s="62"/>
      <c r="E226" s="62"/>
      <c r="F226" s="62"/>
      <c r="G226" s="62"/>
      <c r="H226" s="63"/>
      <c r="I226" s="63"/>
      <c r="J226" s="63"/>
      <c r="K226" s="63"/>
      <c r="L226" s="63"/>
      <c r="M226" s="63"/>
      <c r="N226" s="63"/>
      <c r="O226" s="63"/>
      <c r="P226" s="62"/>
      <c r="Q226" s="62"/>
      <c r="R226" s="62"/>
      <c r="S226" s="62"/>
    </row>
    <row r="227" spans="2:19" s="82" customFormat="1" ht="12" hidden="1" customHeight="1" x14ac:dyDescent="0.25">
      <c r="B227" s="62"/>
      <c r="C227" s="62"/>
      <c r="D227" s="62"/>
      <c r="E227" s="62"/>
      <c r="F227" s="62"/>
      <c r="G227" s="62"/>
      <c r="H227" s="63"/>
      <c r="I227" s="63"/>
      <c r="J227" s="63"/>
      <c r="K227" s="63"/>
      <c r="L227" s="63"/>
      <c r="M227" s="63"/>
      <c r="N227" s="63"/>
      <c r="O227" s="63"/>
      <c r="P227" s="62"/>
      <c r="Q227" s="62"/>
      <c r="R227" s="62"/>
      <c r="S227" s="62"/>
    </row>
    <row r="228" spans="2:19" s="82" customFormat="1" ht="12" hidden="1" customHeight="1" x14ac:dyDescent="0.25">
      <c r="B228" s="62"/>
      <c r="C228" s="62"/>
      <c r="D228" s="62"/>
      <c r="E228" s="62"/>
      <c r="F228" s="62"/>
      <c r="G228" s="62"/>
      <c r="H228" s="63"/>
      <c r="I228" s="63"/>
      <c r="J228" s="63"/>
      <c r="K228" s="63"/>
      <c r="L228" s="63"/>
      <c r="M228" s="63"/>
      <c r="N228" s="63"/>
      <c r="O228" s="63"/>
      <c r="P228" s="62"/>
      <c r="Q228" s="62"/>
      <c r="R228" s="62"/>
      <c r="S228" s="62"/>
    </row>
    <row r="229" spans="2:19" s="82" customFormat="1" ht="12" hidden="1" customHeight="1" x14ac:dyDescent="0.25">
      <c r="B229" s="62"/>
      <c r="C229" s="62"/>
      <c r="D229" s="62"/>
      <c r="E229" s="62"/>
      <c r="F229" s="62"/>
      <c r="G229" s="62"/>
      <c r="H229" s="63"/>
      <c r="I229" s="63"/>
      <c r="J229" s="63"/>
      <c r="K229" s="63"/>
      <c r="L229" s="63"/>
      <c r="M229" s="63"/>
      <c r="N229" s="63"/>
      <c r="O229" s="63"/>
      <c r="P229" s="62"/>
      <c r="Q229" s="62"/>
      <c r="R229" s="62"/>
      <c r="S229" s="62"/>
    </row>
    <row r="230" spans="2:19" s="82" customFormat="1" ht="12" hidden="1" customHeight="1" x14ac:dyDescent="0.25">
      <c r="B230" s="62"/>
      <c r="C230" s="62"/>
      <c r="D230" s="62"/>
      <c r="E230" s="62"/>
      <c r="F230" s="62"/>
      <c r="G230" s="62"/>
      <c r="H230" s="63"/>
      <c r="I230" s="63"/>
      <c r="J230" s="63"/>
      <c r="K230" s="63"/>
      <c r="L230" s="63"/>
      <c r="M230" s="63"/>
      <c r="N230" s="63"/>
      <c r="O230" s="63"/>
      <c r="P230" s="62"/>
      <c r="Q230" s="62"/>
      <c r="R230" s="62"/>
      <c r="S230" s="62"/>
    </row>
    <row r="231" spans="2:19" s="82" customFormat="1" ht="12" hidden="1" customHeight="1" x14ac:dyDescent="0.25">
      <c r="B231" s="62"/>
      <c r="C231" s="62"/>
      <c r="D231" s="62"/>
      <c r="E231" s="62"/>
      <c r="F231" s="62"/>
      <c r="G231" s="62"/>
      <c r="H231" s="63"/>
      <c r="I231" s="63"/>
      <c r="J231" s="63"/>
      <c r="K231" s="63"/>
      <c r="L231" s="63"/>
      <c r="M231" s="63"/>
      <c r="N231" s="63"/>
      <c r="O231" s="63"/>
      <c r="P231" s="62"/>
      <c r="Q231" s="62"/>
      <c r="R231" s="62"/>
      <c r="S231" s="62"/>
    </row>
    <row r="232" spans="2:19" s="82" customFormat="1" ht="12" hidden="1" customHeight="1" x14ac:dyDescent="0.25">
      <c r="B232" s="62"/>
      <c r="C232" s="62"/>
      <c r="D232" s="62"/>
      <c r="E232" s="62"/>
      <c r="F232" s="62"/>
      <c r="G232" s="62"/>
      <c r="H232" s="63"/>
      <c r="I232" s="63"/>
      <c r="J232" s="63"/>
      <c r="K232" s="63"/>
      <c r="L232" s="63"/>
      <c r="M232" s="63"/>
      <c r="N232" s="63"/>
      <c r="O232" s="63"/>
      <c r="P232" s="62"/>
      <c r="Q232" s="62"/>
      <c r="R232" s="62"/>
      <c r="S232" s="62"/>
    </row>
    <row r="233" spans="2:19" s="82" customFormat="1" ht="12" hidden="1" customHeight="1" x14ac:dyDescent="0.25">
      <c r="B233" s="62"/>
      <c r="C233" s="62"/>
      <c r="D233" s="62"/>
      <c r="E233" s="62"/>
      <c r="F233" s="62"/>
      <c r="G233" s="62"/>
      <c r="H233" s="63"/>
      <c r="I233" s="63"/>
      <c r="J233" s="63"/>
      <c r="K233" s="63"/>
      <c r="L233" s="63"/>
      <c r="M233" s="63"/>
      <c r="N233" s="63"/>
      <c r="O233" s="63"/>
      <c r="P233" s="62"/>
      <c r="Q233" s="62"/>
      <c r="R233" s="62"/>
      <c r="S233" s="62"/>
    </row>
    <row r="234" spans="2:19" s="82" customFormat="1" ht="12" hidden="1" customHeight="1" x14ac:dyDescent="0.25">
      <c r="B234" s="62"/>
      <c r="C234" s="62"/>
      <c r="D234" s="62"/>
      <c r="E234" s="62"/>
      <c r="F234" s="62"/>
      <c r="G234" s="62"/>
      <c r="H234" s="63"/>
      <c r="I234" s="63"/>
      <c r="J234" s="63"/>
      <c r="K234" s="63"/>
      <c r="L234" s="63"/>
      <c r="M234" s="63"/>
      <c r="N234" s="63"/>
      <c r="O234" s="63"/>
      <c r="P234" s="62"/>
      <c r="Q234" s="62"/>
      <c r="R234" s="62"/>
      <c r="S234" s="62"/>
    </row>
    <row r="235" spans="2:19" s="82" customFormat="1" ht="12" hidden="1" customHeight="1" x14ac:dyDescent="0.25">
      <c r="B235" s="62"/>
      <c r="C235" s="62"/>
      <c r="D235" s="62"/>
      <c r="E235" s="62"/>
      <c r="F235" s="62"/>
      <c r="G235" s="62"/>
      <c r="H235" s="63"/>
      <c r="I235" s="63"/>
      <c r="J235" s="63"/>
      <c r="K235" s="63"/>
      <c r="L235" s="63"/>
      <c r="M235" s="63"/>
      <c r="N235" s="63"/>
      <c r="O235" s="63"/>
      <c r="P235" s="62"/>
      <c r="Q235" s="62"/>
      <c r="R235" s="62"/>
      <c r="S235" s="62"/>
    </row>
    <row r="236" spans="2:19" s="82" customFormat="1" ht="12" hidden="1" customHeight="1" x14ac:dyDescent="0.25">
      <c r="B236" s="62"/>
      <c r="C236" s="62"/>
      <c r="D236" s="62"/>
      <c r="E236" s="62"/>
      <c r="F236" s="62"/>
      <c r="G236" s="62"/>
      <c r="H236" s="63"/>
      <c r="I236" s="63"/>
      <c r="J236" s="63"/>
      <c r="K236" s="63"/>
      <c r="L236" s="63"/>
      <c r="M236" s="63"/>
      <c r="N236" s="63"/>
      <c r="O236" s="63"/>
      <c r="P236" s="62"/>
      <c r="Q236" s="62"/>
      <c r="R236" s="62"/>
      <c r="S236" s="62"/>
    </row>
    <row r="237" spans="2:19" s="82" customFormat="1" ht="12" hidden="1" customHeight="1" x14ac:dyDescent="0.25">
      <c r="B237" s="62"/>
      <c r="C237" s="62"/>
      <c r="D237" s="62"/>
      <c r="E237" s="62"/>
      <c r="F237" s="62"/>
      <c r="G237" s="62"/>
      <c r="H237" s="63"/>
      <c r="I237" s="63"/>
      <c r="J237" s="63"/>
      <c r="K237" s="63"/>
      <c r="L237" s="63"/>
      <c r="M237" s="63"/>
      <c r="N237" s="63"/>
      <c r="O237" s="63"/>
      <c r="P237" s="62"/>
      <c r="Q237" s="62"/>
      <c r="R237" s="62"/>
      <c r="S237" s="62"/>
    </row>
    <row r="238" spans="2:19" ht="12" hidden="1" customHeight="1" x14ac:dyDescent="0.25"/>
    <row r="239" spans="2:19" ht="12" hidden="1" customHeight="1" x14ac:dyDescent="0.25"/>
    <row r="240" spans="2:19" ht="12" hidden="1" customHeight="1" x14ac:dyDescent="0.25"/>
    <row r="241" ht="12" hidden="1" customHeight="1" x14ac:dyDescent="0.25"/>
    <row r="242" ht="12" hidden="1" customHeight="1" x14ac:dyDescent="0.25"/>
    <row r="243" ht="12" hidden="1" customHeight="1" x14ac:dyDescent="0.25"/>
    <row r="244" ht="12" hidden="1" customHeight="1" x14ac:dyDescent="0.25"/>
    <row r="245" ht="12" hidden="1" customHeight="1" x14ac:dyDescent="0.25"/>
    <row r="246" ht="12" hidden="1" customHeight="1" x14ac:dyDescent="0.25"/>
    <row r="247" ht="12" hidden="1" customHeight="1" x14ac:dyDescent="0.25"/>
    <row r="248" ht="12" hidden="1" customHeight="1" x14ac:dyDescent="0.25"/>
    <row r="249" ht="12" hidden="1" customHeight="1" x14ac:dyDescent="0.25"/>
    <row r="250" ht="12" hidden="1" customHeight="1" x14ac:dyDescent="0.25"/>
    <row r="251" ht="12" hidden="1" customHeight="1" x14ac:dyDescent="0.25"/>
    <row r="252" ht="12" hidden="1" customHeight="1" x14ac:dyDescent="0.25"/>
    <row r="253" ht="12" hidden="1" customHeight="1" x14ac:dyDescent="0.25"/>
    <row r="254" ht="12" hidden="1" customHeight="1" x14ac:dyDescent="0.25"/>
    <row r="255" ht="12" hidden="1" customHeight="1" x14ac:dyDescent="0.25"/>
    <row r="256" ht="12" hidden="1" customHeight="1" x14ac:dyDescent="0.25"/>
    <row r="257" ht="12" hidden="1" customHeight="1" x14ac:dyDescent="0.25"/>
    <row r="258" ht="12" hidden="1" customHeight="1" x14ac:dyDescent="0.25"/>
    <row r="259" ht="12" hidden="1" customHeight="1" x14ac:dyDescent="0.25"/>
    <row r="260" ht="12" hidden="1" customHeight="1" x14ac:dyDescent="0.25"/>
    <row r="261" ht="12" hidden="1" customHeight="1" x14ac:dyDescent="0.25"/>
    <row r="262" ht="12" hidden="1" customHeight="1" x14ac:dyDescent="0.25"/>
    <row r="263" ht="12" hidden="1" customHeight="1" x14ac:dyDescent="0.25"/>
    <row r="264" ht="12" hidden="1" customHeight="1" x14ac:dyDescent="0.25"/>
    <row r="265" ht="12" hidden="1" customHeight="1" x14ac:dyDescent="0.25"/>
  </sheetData>
  <pageMargins left="0.7" right="0.7" top="0.75" bottom="0.75" header="0.3" footer="0.3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K71"/>
  <sheetViews>
    <sheetView showGridLines="0" zoomScaleNormal="100" zoomScaleSheetLayoutView="100" workbookViewId="0">
      <selection activeCell="F25" sqref="F25"/>
    </sheetView>
  </sheetViews>
  <sheetFormatPr defaultRowHeight="12.75" x14ac:dyDescent="0.2"/>
  <cols>
    <col min="1" max="1" width="39.140625" style="129" customWidth="1"/>
    <col min="2" max="14" width="7" style="152" customWidth="1"/>
    <col min="15" max="29" width="7.140625" style="152" customWidth="1"/>
    <col min="30" max="37" width="7.140625" style="129" customWidth="1"/>
    <col min="38" max="16384" width="9.140625" style="129"/>
  </cols>
  <sheetData>
    <row r="1" spans="1:37" x14ac:dyDescent="0.2">
      <c r="A1" s="127" t="s">
        <v>307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</row>
    <row r="3" spans="1:37" ht="13.5" thickBot="1" x14ac:dyDescent="0.25">
      <c r="A3" s="130"/>
      <c r="B3" s="131" t="s">
        <v>314</v>
      </c>
      <c r="C3" s="131" t="s">
        <v>315</v>
      </c>
      <c r="D3" s="131" t="s">
        <v>316</v>
      </c>
      <c r="E3" s="131" t="s">
        <v>317</v>
      </c>
      <c r="F3" s="131" t="s">
        <v>318</v>
      </c>
      <c r="G3" s="131" t="s">
        <v>319</v>
      </c>
      <c r="H3" s="131" t="s">
        <v>320</v>
      </c>
      <c r="I3" s="131" t="s">
        <v>321</v>
      </c>
      <c r="J3" s="131" t="s">
        <v>322</v>
      </c>
      <c r="K3" s="131" t="s">
        <v>323</v>
      </c>
      <c r="L3" s="131" t="s">
        <v>324</v>
      </c>
      <c r="M3" s="131" t="s">
        <v>325</v>
      </c>
      <c r="N3" s="131" t="s">
        <v>326</v>
      </c>
      <c r="O3" s="131" t="s">
        <v>327</v>
      </c>
      <c r="P3" s="131" t="s">
        <v>328</v>
      </c>
      <c r="Q3" s="131" t="s">
        <v>329</v>
      </c>
      <c r="R3" s="131" t="s">
        <v>330</v>
      </c>
      <c r="S3" s="131" t="s">
        <v>331</v>
      </c>
      <c r="T3" s="131" t="s">
        <v>332</v>
      </c>
      <c r="U3" s="131" t="s">
        <v>333</v>
      </c>
      <c r="V3" s="131" t="s">
        <v>334</v>
      </c>
      <c r="W3" s="131" t="s">
        <v>335</v>
      </c>
      <c r="X3" s="131" t="s">
        <v>336</v>
      </c>
      <c r="Y3" s="131" t="s">
        <v>337</v>
      </c>
      <c r="Z3" s="131" t="s">
        <v>338</v>
      </c>
      <c r="AA3" s="131" t="s">
        <v>339</v>
      </c>
      <c r="AB3" s="131" t="s">
        <v>340</v>
      </c>
      <c r="AC3" s="131" t="s">
        <v>341</v>
      </c>
      <c r="AD3" s="131" t="s">
        <v>353</v>
      </c>
      <c r="AE3" s="131" t="s">
        <v>354</v>
      </c>
      <c r="AF3" s="131" t="s">
        <v>355</v>
      </c>
      <c r="AG3" s="131" t="s">
        <v>356</v>
      </c>
      <c r="AH3" s="131" t="s">
        <v>357</v>
      </c>
      <c r="AI3" s="131" t="s">
        <v>358</v>
      </c>
      <c r="AJ3" s="131" t="s">
        <v>359</v>
      </c>
      <c r="AK3" s="131" t="s">
        <v>360</v>
      </c>
    </row>
    <row r="4" spans="1:37" x14ac:dyDescent="0.2">
      <c r="A4" s="129" t="s">
        <v>342</v>
      </c>
      <c r="B4" s="132">
        <v>2290.4549400000001</v>
      </c>
      <c r="C4" s="132">
        <v>4591.1980100000001</v>
      </c>
      <c r="D4" s="132">
        <v>6808.61852</v>
      </c>
      <c r="E4" s="132">
        <v>9125.2492099999999</v>
      </c>
      <c r="F4" s="132">
        <v>2341.08014</v>
      </c>
      <c r="G4" s="132">
        <v>4542.7258200000006</v>
      </c>
      <c r="H4" s="132">
        <v>6773.9708700000001</v>
      </c>
      <c r="I4" s="132">
        <v>9177</v>
      </c>
      <c r="J4" s="132">
        <v>2873</v>
      </c>
      <c r="K4" s="132">
        <v>5892</v>
      </c>
      <c r="L4" s="132">
        <v>8744</v>
      </c>
      <c r="M4" s="132">
        <v>10499.6</v>
      </c>
      <c r="N4" s="132">
        <v>2135.1805470000004</v>
      </c>
      <c r="O4" s="132">
        <v>4788.0343920000005</v>
      </c>
      <c r="P4" s="132">
        <v>7728</v>
      </c>
      <c r="Q4" s="132">
        <v>10614</v>
      </c>
      <c r="R4" s="132">
        <v>2716.0439409999999</v>
      </c>
      <c r="S4" s="132">
        <v>5596.0002679999998</v>
      </c>
      <c r="T4" s="132">
        <v>8557.8620630000005</v>
      </c>
      <c r="U4" s="132">
        <v>11547</v>
      </c>
      <c r="V4" s="132">
        <v>2905.6426590000001</v>
      </c>
      <c r="W4" s="132">
        <v>5902.0611779999999</v>
      </c>
      <c r="X4" s="132">
        <v>8797.0706532200002</v>
      </c>
      <c r="Y4" s="132">
        <v>11968.388174197</v>
      </c>
      <c r="Z4" s="132">
        <v>3635</v>
      </c>
      <c r="AA4" s="132">
        <v>7477.283834928</v>
      </c>
      <c r="AB4" s="132">
        <v>11248.861972508001</v>
      </c>
      <c r="AC4" s="132">
        <v>14923</v>
      </c>
      <c r="AD4" s="133">
        <v>3651.3354315900006</v>
      </c>
      <c r="AE4" s="133">
        <v>7393</v>
      </c>
      <c r="AF4" s="133">
        <v>11245</v>
      </c>
      <c r="AG4" s="133">
        <v>15310</v>
      </c>
      <c r="AH4" s="133">
        <v>3909.0204453032502</v>
      </c>
      <c r="AI4" s="133">
        <v>7682</v>
      </c>
      <c r="AJ4" s="133">
        <v>11813</v>
      </c>
      <c r="AK4" s="133">
        <v>15921</v>
      </c>
    </row>
    <row r="5" spans="1:37" x14ac:dyDescent="0.2">
      <c r="A5" s="129" t="s">
        <v>2</v>
      </c>
      <c r="B5" s="134">
        <v>0.40849128043658084</v>
      </c>
      <c r="C5" s="134">
        <v>0.41671292316831138</v>
      </c>
      <c r="D5" s="134">
        <v>0.44320302340929818</v>
      </c>
      <c r="E5" s="134">
        <v>0.4475414866122196</v>
      </c>
      <c r="F5" s="134">
        <v>0.41486350437615632</v>
      </c>
      <c r="G5" s="134">
        <v>0.42878917308266179</v>
      </c>
      <c r="H5" s="134">
        <v>0.4387553856177116</v>
      </c>
      <c r="I5" s="134">
        <v>0.43218391459790251</v>
      </c>
      <c r="J5" s="134">
        <v>0.36316131664159507</v>
      </c>
      <c r="K5" s="134">
        <v>0.37971189826120533</v>
      </c>
      <c r="L5" s="134">
        <v>0.41699254358479515</v>
      </c>
      <c r="M5" s="134">
        <v>0.3879035387041303</v>
      </c>
      <c r="N5" s="134">
        <v>0.15132766216715662</v>
      </c>
      <c r="O5" s="134">
        <v>0.16522153023225422</v>
      </c>
      <c r="P5" s="134">
        <v>0.20651136294540232</v>
      </c>
      <c r="Q5" s="134">
        <v>0.23024823714412054</v>
      </c>
      <c r="R5" s="134">
        <v>0.22825816728936835</v>
      </c>
      <c r="S5" s="134">
        <v>0.29509556910645063</v>
      </c>
      <c r="T5" s="134">
        <v>0.29871926603333382</v>
      </c>
      <c r="U5" s="134">
        <v>0.27808131678743031</v>
      </c>
      <c r="V5" s="134">
        <v>0.24903916183880642</v>
      </c>
      <c r="W5" s="134">
        <v>0.26420439812062768</v>
      </c>
      <c r="X5" s="134">
        <v>0.21711061649082081</v>
      </c>
      <c r="Y5" s="134">
        <v>0.19221343190073867</v>
      </c>
      <c r="Z5" s="134">
        <v>0.13966172441886657</v>
      </c>
      <c r="AA5" s="134">
        <v>0.16185823659478635</v>
      </c>
      <c r="AB5" s="134">
        <v>0.1615337772377162</v>
      </c>
      <c r="AC5" s="134">
        <v>0.15633411074419543</v>
      </c>
      <c r="AD5" s="135">
        <v>0.11138019106232812</v>
      </c>
      <c r="AE5" s="135">
        <v>0.12625364466359332</v>
      </c>
      <c r="AF5" s="135">
        <v>0.13043562065160164</v>
      </c>
      <c r="AG5" s="135">
        <v>0.13798432587111237</v>
      </c>
      <c r="AH5" s="135">
        <v>0.17748193685034169</v>
      </c>
      <c r="AI5" s="135">
        <v>0.19511334793360066</v>
      </c>
      <c r="AJ5" s="135">
        <v>0.21800256301362719</v>
      </c>
      <c r="AK5" s="135">
        <v>0.22920327218460321</v>
      </c>
    </row>
    <row r="6" spans="1:37" x14ac:dyDescent="0.2">
      <c r="A6" s="129" t="s">
        <v>3</v>
      </c>
      <c r="B6" s="134">
        <v>0.34634328571073664</v>
      </c>
      <c r="C6" s="134">
        <v>0.36260284777447543</v>
      </c>
      <c r="D6" s="134">
        <v>0.39114564323060824</v>
      </c>
      <c r="E6" s="134">
        <v>0.37106916158378994</v>
      </c>
      <c r="F6" s="134">
        <v>0.3657630190507643</v>
      </c>
      <c r="G6" s="134">
        <v>0.3835119707825736</v>
      </c>
      <c r="H6" s="134">
        <v>0.39338176489755672</v>
      </c>
      <c r="I6" s="134">
        <v>0.38843727235735021</v>
      </c>
      <c r="J6" s="134">
        <v>0.32993039443155453</v>
      </c>
      <c r="K6" s="134">
        <v>0.35177618661720955</v>
      </c>
      <c r="L6" s="134">
        <v>0.39216528160547942</v>
      </c>
      <c r="M6" s="134">
        <v>0.34716109818038149</v>
      </c>
      <c r="N6" s="134">
        <v>7.6617187004668588E-2</v>
      </c>
      <c r="O6" s="134">
        <v>7.9095265327049358E-2</v>
      </c>
      <c r="P6" s="134">
        <v>0.125896954475854</v>
      </c>
      <c r="Q6" s="134">
        <v>0.1452664907136034</v>
      </c>
      <c r="R6" s="134">
        <v>0.15579913776140805</v>
      </c>
      <c r="S6" s="134">
        <v>0.23127936575166982</v>
      </c>
      <c r="T6" s="134">
        <v>0.24002060271148512</v>
      </c>
      <c r="U6" s="134">
        <v>0.21490170700876138</v>
      </c>
      <c r="V6" s="134">
        <v>0.19645314424908791</v>
      </c>
      <c r="W6" s="134">
        <v>0.21578069870786132</v>
      </c>
      <c r="X6" s="134">
        <v>0.16408677831088619</v>
      </c>
      <c r="Y6" s="134">
        <v>0.14201910277786967</v>
      </c>
      <c r="Z6" s="134">
        <v>8.2431445015271429E-2</v>
      </c>
      <c r="AA6" s="134">
        <v>0.10706411289078269</v>
      </c>
      <c r="AB6" s="134">
        <v>0.10068907741627721</v>
      </c>
      <c r="AC6" s="134">
        <v>9.3181954284556071E-2</v>
      </c>
      <c r="AD6" s="135">
        <v>3.8809491627979614E-2</v>
      </c>
      <c r="AE6" s="135">
        <v>5.115668816877466E-2</v>
      </c>
      <c r="AF6" s="135">
        <v>5.2332660096910351E-2</v>
      </c>
      <c r="AG6" s="135">
        <v>5.9014567381173118E-2</v>
      </c>
      <c r="AH6" s="135">
        <v>0.10195998300117255</v>
      </c>
      <c r="AI6" s="135">
        <v>0.11956733900487677</v>
      </c>
      <c r="AJ6" s="135">
        <v>0.13078348246993055</v>
      </c>
      <c r="AK6" s="135">
        <v>0.14274983247955461</v>
      </c>
    </row>
    <row r="7" spans="1:37" x14ac:dyDescent="0.2">
      <c r="A7" s="129" t="s">
        <v>4</v>
      </c>
      <c r="B7" s="136">
        <v>0.50229893201105258</v>
      </c>
      <c r="C7" s="136">
        <v>0.37127874476049227</v>
      </c>
      <c r="D7" s="136">
        <v>0.39316993094924485</v>
      </c>
      <c r="E7" s="136">
        <v>0.34172860539646438</v>
      </c>
      <c r="F7" s="136">
        <v>0.26089925184239665</v>
      </c>
      <c r="G7" s="136">
        <v>0.29508359334888484</v>
      </c>
      <c r="H7" s="136">
        <v>0.29887565847758846</v>
      </c>
      <c r="I7" s="136">
        <v>0.29113424547363986</v>
      </c>
      <c r="J7" s="136">
        <v>0.26249713163866295</v>
      </c>
      <c r="K7" s="136">
        <v>0.26018285353768839</v>
      </c>
      <c r="L7" s="136">
        <v>0.2862449528713355</v>
      </c>
      <c r="M7" s="136">
        <v>0.19478648026470721</v>
      </c>
      <c r="N7" s="136">
        <v>-0.19459285593887388</v>
      </c>
      <c r="O7" s="136">
        <v>-0.12380459667450423</v>
      </c>
      <c r="P7" s="136">
        <v>-4.0492392374132755E-2</v>
      </c>
      <c r="Q7" s="136">
        <v>1.5976820450512592E-2</v>
      </c>
      <c r="R7" s="136">
        <v>6.3589801595577339E-2</v>
      </c>
      <c r="S7" s="136">
        <v>0.14545974076127241</v>
      </c>
      <c r="T7" s="136">
        <v>0.17778549119454312</v>
      </c>
      <c r="U7" s="136">
        <v>0.14657106165818917</v>
      </c>
      <c r="V7" s="136">
        <v>0.16147549809697662</v>
      </c>
      <c r="W7" s="136">
        <v>0.18194488260475983</v>
      </c>
      <c r="X7" s="136">
        <v>0.13738765713476833</v>
      </c>
      <c r="Y7" s="136">
        <v>0.11215378943494834</v>
      </c>
      <c r="Z7" s="136">
        <v>5.6111462828434232E-2</v>
      </c>
      <c r="AA7" s="136">
        <v>7.0730399383829037E-2</v>
      </c>
      <c r="AB7" s="136">
        <v>6.5823603280253967E-2</v>
      </c>
      <c r="AC7" s="136">
        <v>5.0214155414609621E-2</v>
      </c>
      <c r="AD7" s="135">
        <v>1.2397131193750872E-2</v>
      </c>
      <c r="AE7" s="135">
        <v>1.2593966182024912E-2</v>
      </c>
      <c r="AF7" s="135">
        <v>2.4899475589478474E-2</v>
      </c>
      <c r="AG7" s="135">
        <v>1.7300609875372179E-2</v>
      </c>
      <c r="AH7" s="135">
        <v>6.5919739300765889E-2</v>
      </c>
      <c r="AI7" s="135">
        <v>6.1015211294709035E-2</v>
      </c>
      <c r="AJ7" s="135">
        <v>7.6135909261370274E-2</v>
      </c>
      <c r="AK7" s="135">
        <v>8.1266414165948264E-2</v>
      </c>
    </row>
    <row r="8" spans="1:37" x14ac:dyDescent="0.2">
      <c r="A8" s="129" t="s">
        <v>361</v>
      </c>
      <c r="B8" s="137">
        <v>159.4</v>
      </c>
      <c r="C8" s="137">
        <v>163.4</v>
      </c>
      <c r="D8" s="137">
        <v>167.2</v>
      </c>
      <c r="E8" s="137">
        <v>169.2</v>
      </c>
      <c r="F8" s="137">
        <v>196.5</v>
      </c>
      <c r="G8" s="137">
        <v>203</v>
      </c>
      <c r="H8" s="137">
        <v>213</v>
      </c>
      <c r="I8" s="137">
        <v>221</v>
      </c>
      <c r="J8" s="137">
        <v>282</v>
      </c>
      <c r="K8" s="137">
        <v>309</v>
      </c>
      <c r="L8" s="137">
        <v>329</v>
      </c>
      <c r="M8" s="137">
        <v>347</v>
      </c>
      <c r="N8" s="137">
        <v>243</v>
      </c>
      <c r="O8" s="137">
        <v>220</v>
      </c>
      <c r="P8" s="137">
        <v>213</v>
      </c>
      <c r="Q8" s="137">
        <v>240</v>
      </c>
      <c r="R8" s="137">
        <v>286</v>
      </c>
      <c r="S8" s="137">
        <v>325</v>
      </c>
      <c r="T8" s="137">
        <v>330</v>
      </c>
      <c r="U8" s="137">
        <v>318</v>
      </c>
      <c r="V8" s="137">
        <v>361</v>
      </c>
      <c r="W8" s="137">
        <v>406</v>
      </c>
      <c r="X8" s="137">
        <v>405</v>
      </c>
      <c r="Y8" s="137">
        <v>405</v>
      </c>
      <c r="Z8" s="137">
        <v>395</v>
      </c>
      <c r="AA8" s="137">
        <v>403.1</v>
      </c>
      <c r="AB8" s="137">
        <v>396</v>
      </c>
      <c r="AC8" s="137">
        <v>388</v>
      </c>
      <c r="AD8" s="138">
        <v>364</v>
      </c>
      <c r="AE8" s="138">
        <v>356</v>
      </c>
      <c r="AF8" s="138">
        <v>347</v>
      </c>
      <c r="AG8" s="138">
        <v>348</v>
      </c>
      <c r="AH8" s="138">
        <v>309.60000000000002</v>
      </c>
      <c r="AI8" s="138">
        <v>309</v>
      </c>
      <c r="AJ8" s="138">
        <v>304.39999999999998</v>
      </c>
      <c r="AK8" s="138">
        <v>284.39999999999998</v>
      </c>
    </row>
    <row r="9" spans="1:37" x14ac:dyDescent="0.2">
      <c r="A9" s="129" t="s">
        <v>5</v>
      </c>
      <c r="B9" s="137">
        <v>164.3380943350931</v>
      </c>
      <c r="C9" s="137">
        <v>200.76045467705714</v>
      </c>
      <c r="D9" s="137">
        <v>246.16520885649501</v>
      </c>
      <c r="E9" s="137">
        <v>245.8393133572294</v>
      </c>
      <c r="F9" s="137">
        <v>273.44044702374009</v>
      </c>
      <c r="G9" s="137">
        <v>304.69041162603116</v>
      </c>
      <c r="H9" s="137">
        <v>322.04463849428981</v>
      </c>
      <c r="I9" s="137">
        <v>326.72670807453414</v>
      </c>
      <c r="J9" s="137">
        <v>270.24434389140271</v>
      </c>
      <c r="K9" s="137">
        <v>351.27562797012899</v>
      </c>
      <c r="L9" s="137">
        <v>432.34549405306495</v>
      </c>
      <c r="M9" s="138">
        <v>386.80711646157948</v>
      </c>
      <c r="N9" s="138">
        <v>46.408721800704932</v>
      </c>
      <c r="O9" s="138">
        <v>42.723377330327239</v>
      </c>
      <c r="P9" s="138">
        <v>70.464026915113877</v>
      </c>
      <c r="Q9" s="138">
        <v>84.032504239683433</v>
      </c>
      <c r="R9" s="138">
        <v>97.369558720257842</v>
      </c>
      <c r="S9" s="138">
        <v>159.24749058643184</v>
      </c>
      <c r="T9" s="138">
        <v>170.65453839390773</v>
      </c>
      <c r="U9" s="138">
        <v>155.41612540053694</v>
      </c>
      <c r="V9" s="138">
        <v>159.48588810968445</v>
      </c>
      <c r="W9" s="138">
        <v>195.27347569625616</v>
      </c>
      <c r="X9" s="138">
        <v>161.81204586312663</v>
      </c>
      <c r="Y9" s="138">
        <v>139.17320993908658</v>
      </c>
      <c r="Z9" s="138">
        <v>70.170839064649243</v>
      </c>
      <c r="AA9" s="138">
        <v>90.94425395803475</v>
      </c>
      <c r="AB9" s="138">
        <v>83.725091684987348</v>
      </c>
      <c r="AC9" s="138">
        <v>75.907994371105005</v>
      </c>
      <c r="AD9" s="138">
        <v>29.989552308099988</v>
      </c>
      <c r="AE9" s="138">
        <v>38.892642165980668</v>
      </c>
      <c r="AF9" s="138">
        <v>38.665703009660248</v>
      </c>
      <c r="AG9" s="138">
        <v>41.727308665356034</v>
      </c>
      <c r="AH9" s="138">
        <v>68.808811113669506</v>
      </c>
      <c r="AI9" s="138">
        <v>84.76233485252385</v>
      </c>
      <c r="AJ9" s="138">
        <v>89.158077801295462</v>
      </c>
      <c r="AK9" s="138">
        <v>93.208430503892785</v>
      </c>
    </row>
    <row r="10" spans="1:37" x14ac:dyDescent="0.2">
      <c r="A10" s="129" t="s">
        <v>6</v>
      </c>
      <c r="B10" s="137">
        <v>193.82699578451431</v>
      </c>
      <c r="C10" s="137">
        <v>230.71930195404488</v>
      </c>
      <c r="D10" s="137">
        <v>278.92721473841658</v>
      </c>
      <c r="E10" s="137">
        <v>296.50346393115109</v>
      </c>
      <c r="F10" s="137">
        <v>310.1474347648774</v>
      </c>
      <c r="G10" s="137">
        <v>340.66198606721105</v>
      </c>
      <c r="H10" s="137">
        <v>359.19005952265042</v>
      </c>
      <c r="I10" s="137">
        <v>363.5233736515201</v>
      </c>
      <c r="J10" s="137">
        <v>297.46362687086668</v>
      </c>
      <c r="K10" s="137">
        <v>379.1715885947047</v>
      </c>
      <c r="L10" s="137">
        <v>459.71649130832571</v>
      </c>
      <c r="M10" s="138">
        <v>446.56015467255895</v>
      </c>
      <c r="N10" s="138">
        <v>91.662506140282829</v>
      </c>
      <c r="O10" s="138">
        <v>89.244555284305477</v>
      </c>
      <c r="P10" s="138">
        <v>115.58359213250517</v>
      </c>
      <c r="Q10" s="138">
        <v>133.19201055210101</v>
      </c>
      <c r="R10" s="138">
        <v>142.65417217710618</v>
      </c>
      <c r="S10" s="138">
        <v>203.18816039055989</v>
      </c>
      <c r="T10" s="138">
        <v>212.38926108173706</v>
      </c>
      <c r="U10" s="138">
        <v>201.10738720013856</v>
      </c>
      <c r="V10" s="138">
        <v>202.17661596494341</v>
      </c>
      <c r="W10" s="138">
        <v>239.09511566232024</v>
      </c>
      <c r="X10" s="138">
        <v>214.10081540161272</v>
      </c>
      <c r="Y10" s="138">
        <v>188.36170478329714</v>
      </c>
      <c r="Z10" s="138">
        <v>118.8888583218707</v>
      </c>
      <c r="AA10" s="138">
        <v>137.4884279767212</v>
      </c>
      <c r="AB10" s="138">
        <v>134.31874297086148</v>
      </c>
      <c r="AC10" s="138">
        <v>127.35307913958319</v>
      </c>
      <c r="AD10" s="138">
        <v>86.06765834422113</v>
      </c>
      <c r="AE10" s="138">
        <v>95.986233664148983</v>
      </c>
      <c r="AF10" s="138">
        <v>96.371653201960797</v>
      </c>
      <c r="AG10" s="138">
        <v>97.564293226384137</v>
      </c>
      <c r="AH10" s="138">
        <v>119.77562872566327</v>
      </c>
      <c r="AI10" s="138">
        <v>138.31756288454585</v>
      </c>
      <c r="AJ10" s="138">
        <v>148.61731089413092</v>
      </c>
      <c r="AK10" s="138">
        <v>149.65815998238196</v>
      </c>
    </row>
    <row r="11" spans="1:37" ht="13.5" thickBot="1" x14ac:dyDescent="0.25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1"/>
      <c r="AE11" s="141"/>
      <c r="AF11" s="141"/>
      <c r="AG11" s="141"/>
      <c r="AH11" s="141"/>
      <c r="AI11" s="141"/>
      <c r="AJ11" s="141"/>
      <c r="AK11" s="141"/>
    </row>
    <row r="12" spans="1:37" x14ac:dyDescent="0.2">
      <c r="A12" s="142" t="s">
        <v>7</v>
      </c>
      <c r="B12" s="136">
        <v>0</v>
      </c>
      <c r="C12" s="136">
        <v>2.7121535589619269E-2</v>
      </c>
      <c r="D12" s="136">
        <v>2.0927282564019111E-2</v>
      </c>
      <c r="E12" s="136">
        <v>4.3606363047074929E-2</v>
      </c>
      <c r="F12" s="136">
        <v>2.0233464716194655E-2</v>
      </c>
      <c r="G12" s="136">
        <v>1.1786830853340565E-2</v>
      </c>
      <c r="H12" s="136">
        <v>8.5993592468086456E-3</v>
      </c>
      <c r="I12" s="136">
        <v>0.17903458265338795</v>
      </c>
      <c r="J12" s="136">
        <v>0.20941753102853206</v>
      </c>
      <c r="K12" s="136">
        <v>0.15892539880725604</v>
      </c>
      <c r="L12" s="136">
        <v>0.31641922382885435</v>
      </c>
      <c r="M12" s="136">
        <v>0.34632781774020138</v>
      </c>
      <c r="N12" s="136">
        <v>0.37466983227961603</v>
      </c>
      <c r="O12" s="136">
        <v>0.34944518704624017</v>
      </c>
      <c r="P12" s="136">
        <v>0.29809761721752498</v>
      </c>
      <c r="Q12" s="136">
        <v>0.28620752306496222</v>
      </c>
      <c r="R12" s="136">
        <v>0.28022620206724674</v>
      </c>
      <c r="S12" s="136">
        <v>0.26547374010934643</v>
      </c>
      <c r="T12" s="136">
        <v>0.27764913172547684</v>
      </c>
      <c r="U12" s="136">
        <v>0.27127196688616112</v>
      </c>
      <c r="V12" s="136">
        <v>0.24453535990682101</v>
      </c>
      <c r="W12" s="136">
        <v>0.22900814988841914</v>
      </c>
      <c r="X12" s="136">
        <v>0.37868232385465345</v>
      </c>
      <c r="Y12" s="136">
        <v>0.43163374798364523</v>
      </c>
      <c r="Z12" s="136">
        <v>0.3996161450578341</v>
      </c>
      <c r="AA12" s="136">
        <v>0.42427428055665312</v>
      </c>
      <c r="AB12" s="136">
        <v>0.48190603307957525</v>
      </c>
      <c r="AC12" s="136">
        <v>0.41640337227788782</v>
      </c>
      <c r="AD12" s="135">
        <v>0.45417494880051917</v>
      </c>
      <c r="AE12" s="135">
        <v>0.46509743754101585</v>
      </c>
      <c r="AF12" s="135">
        <v>0.39679452957476069</v>
      </c>
      <c r="AG12" s="135">
        <v>0.40572144226775469</v>
      </c>
      <c r="AH12" s="135">
        <v>0.40556145302022112</v>
      </c>
      <c r="AI12" s="135">
        <v>0.37575531232907328</v>
      </c>
      <c r="AJ12" s="135">
        <v>0.36975101703212304</v>
      </c>
      <c r="AK12" s="135">
        <v>0.43755602791840958</v>
      </c>
    </row>
    <row r="13" spans="1:37" ht="13.5" thickBot="1" x14ac:dyDescent="0.25">
      <c r="A13" s="143" t="s">
        <v>8</v>
      </c>
      <c r="B13" s="144" t="s">
        <v>253</v>
      </c>
      <c r="C13" s="144" t="s">
        <v>253</v>
      </c>
      <c r="D13" s="144" t="s">
        <v>253</v>
      </c>
      <c r="E13" s="144" t="s">
        <v>253</v>
      </c>
      <c r="F13" s="144" t="s">
        <v>253</v>
      </c>
      <c r="G13" s="144" t="s">
        <v>253</v>
      </c>
      <c r="H13" s="144" t="s">
        <v>253</v>
      </c>
      <c r="I13" s="144">
        <v>9.0433787942281504E-2</v>
      </c>
      <c r="J13" s="144">
        <v>0.21808701716449433</v>
      </c>
      <c r="K13" s="144">
        <v>4.0085646031317604E-2</v>
      </c>
      <c r="L13" s="144">
        <v>0.10959588144668303</v>
      </c>
      <c r="M13" s="144">
        <v>0.18543607336525375</v>
      </c>
      <c r="N13" s="144">
        <v>0.23584372446032764</v>
      </c>
      <c r="O13" s="144">
        <v>0.26931855411959493</v>
      </c>
      <c r="P13" s="144">
        <v>0.53007975735476554</v>
      </c>
      <c r="Q13" s="144">
        <v>0.5513294452687868</v>
      </c>
      <c r="R13" s="144">
        <v>0.58426558511383786</v>
      </c>
      <c r="S13" s="144">
        <v>0.43630954735773908</v>
      </c>
      <c r="T13" s="144">
        <v>0.48161532525505657</v>
      </c>
      <c r="U13" s="144">
        <v>0.61899283589664544</v>
      </c>
      <c r="V13" s="144">
        <v>0.54342939205211072</v>
      </c>
      <c r="W13" s="144">
        <v>0.57486705388340587</v>
      </c>
      <c r="X13" s="144">
        <v>1.2257010439390521</v>
      </c>
      <c r="Y13" s="144">
        <v>1.4701996853093078</v>
      </c>
      <c r="Z13" s="144">
        <v>1.6864768389785707</v>
      </c>
      <c r="AA13" s="144">
        <v>1.9044526931413499</v>
      </c>
      <c r="AB13" s="144">
        <v>1.8439213564884511</v>
      </c>
      <c r="AC13" s="144">
        <v>1.8803413856426501</v>
      </c>
      <c r="AD13" s="144">
        <v>1.9327120130809763</v>
      </c>
      <c r="AE13" s="144">
        <v>2.1531953427388291</v>
      </c>
      <c r="AF13" s="144">
        <v>1.8656935603495968</v>
      </c>
      <c r="AG13" s="144">
        <v>1.7951880382533554</v>
      </c>
      <c r="AH13" s="144">
        <v>1.390132516459599</v>
      </c>
      <c r="AI13" s="144">
        <v>1.1364735526719736</v>
      </c>
      <c r="AJ13" s="144">
        <v>0.83295251593566044</v>
      </c>
      <c r="AK13" s="144">
        <v>0.66719183259265913</v>
      </c>
    </row>
    <row r="14" spans="1:37" x14ac:dyDescent="0.2">
      <c r="A14" s="14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</row>
    <row r="15" spans="1:37" ht="13.5" thickBot="1" x14ac:dyDescent="0.25">
      <c r="A15" s="145" t="s">
        <v>9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7" x14ac:dyDescent="0.2">
      <c r="A16" s="129" t="s">
        <v>10</v>
      </c>
      <c r="B16" s="147">
        <v>0.95933672623432842</v>
      </c>
      <c r="C16" s="147">
        <v>1.0021645700188735</v>
      </c>
      <c r="D16" s="147">
        <v>1.0771420374175567</v>
      </c>
      <c r="E16" s="147">
        <v>1.1857346159963058</v>
      </c>
      <c r="F16" s="147">
        <v>1.2607898378303439</v>
      </c>
      <c r="G16" s="147">
        <v>1.3043443351899335</v>
      </c>
      <c r="H16" s="147">
        <v>1.3898059703806591</v>
      </c>
      <c r="I16" s="147">
        <v>1.7688843715527127</v>
      </c>
      <c r="J16" s="147">
        <v>2.0272067975183266</v>
      </c>
      <c r="K16" s="147">
        <v>2.0505453085406451</v>
      </c>
      <c r="L16" s="147">
        <v>2.3164124175608598</v>
      </c>
      <c r="M16" s="147">
        <v>2.3467369810593066</v>
      </c>
      <c r="N16" s="147">
        <v>1.9684227758398829</v>
      </c>
      <c r="O16" s="147">
        <v>2.0588985709809329</v>
      </c>
      <c r="P16" s="147">
        <v>2.0773692538980049</v>
      </c>
      <c r="Q16" s="147">
        <v>2.08601200978323</v>
      </c>
      <c r="R16" s="147">
        <v>2.1739512750395895</v>
      </c>
      <c r="S16" s="147">
        <v>2.1462711966182679</v>
      </c>
      <c r="T16" s="147">
        <v>2.3159825990512584</v>
      </c>
      <c r="U16" s="147">
        <v>2.3191219760924664</v>
      </c>
      <c r="V16" s="147">
        <v>2.5279336813532871</v>
      </c>
      <c r="W16" s="147">
        <v>2.6614267007169246</v>
      </c>
      <c r="X16" s="147">
        <v>2.8505700377881884</v>
      </c>
      <c r="Y16" s="147">
        <v>2.8794462997868906</v>
      </c>
      <c r="Z16" s="147">
        <v>3.1049239841604939</v>
      </c>
      <c r="AA16" s="147">
        <v>2.8536870562578569</v>
      </c>
      <c r="AB16" s="147">
        <v>3.1616601942829052</v>
      </c>
      <c r="AC16" s="147">
        <v>3.0797297117003692</v>
      </c>
      <c r="AD16" s="147">
        <v>3.0885363192068787</v>
      </c>
      <c r="AE16" s="147">
        <v>2.9429589924909969</v>
      </c>
      <c r="AF16" s="147">
        <v>2.7206417088900503</v>
      </c>
      <c r="AG16" s="147">
        <v>2.717080522379792</v>
      </c>
      <c r="AH16" s="147">
        <v>2.5372381842140861</v>
      </c>
      <c r="AI16" s="147">
        <v>2.6468889572757131</v>
      </c>
      <c r="AJ16" s="147">
        <v>2.3382225366779186</v>
      </c>
      <c r="AK16" s="147">
        <v>1.7362527038103763</v>
      </c>
    </row>
    <row r="17" spans="1:37" x14ac:dyDescent="0.2">
      <c r="A17" s="129" t="s">
        <v>11</v>
      </c>
      <c r="B17" s="147">
        <v>9.1086651338119454E-2</v>
      </c>
      <c r="C17" s="147">
        <v>0.15747525702028944</v>
      </c>
      <c r="D17" s="147">
        <v>0.28110380810456304</v>
      </c>
      <c r="E17" s="147">
        <v>0.34471628010554123</v>
      </c>
      <c r="F17" s="147">
        <v>7.6188834782109804E-2</v>
      </c>
      <c r="G17" s="147">
        <v>0.17769725013797408</v>
      </c>
      <c r="H17" s="147">
        <v>0.27655083540600073</v>
      </c>
      <c r="I17" s="147">
        <v>0.37497043078913855</v>
      </c>
      <c r="J17" s="147">
        <v>0.10307034511843405</v>
      </c>
      <c r="K17" s="147">
        <v>0.25542432127102194</v>
      </c>
      <c r="L17" s="147">
        <v>0.46041454620365768</v>
      </c>
      <c r="M17" s="147">
        <v>0.38021935574063098</v>
      </c>
      <c r="N17" s="147">
        <v>-3.2300000000000002E-2</v>
      </c>
      <c r="O17" s="147">
        <v>-4.053258624647111E-2</v>
      </c>
      <c r="P17" s="147">
        <v>-1.3202069074223857E-2</v>
      </c>
      <c r="Q17" s="147">
        <v>3.5883004496255345E-2</v>
      </c>
      <c r="R17" s="147">
        <v>2.1949943616688228E-2</v>
      </c>
      <c r="S17" s="147">
        <v>9.8455302355596991E-2</v>
      </c>
      <c r="T17" s="147">
        <v>0.18462440279504572</v>
      </c>
      <c r="U17" s="147">
        <v>0.20941021418703956</v>
      </c>
      <c r="V17" s="147">
        <v>6.5469735133887569E-2</v>
      </c>
      <c r="W17" s="147">
        <v>0.16341863252960856</v>
      </c>
      <c r="X17" s="147">
        <v>0.2009206312023637</v>
      </c>
      <c r="Y17" s="147">
        <v>0.22652136247048094</v>
      </c>
      <c r="Z17" s="147">
        <v>2.8849898906886766E-2</v>
      </c>
      <c r="AA17" s="147">
        <v>7.5200000000000003E-2</v>
      </c>
      <c r="AB17" s="147">
        <v>0.10299999999999999</v>
      </c>
      <c r="AC17" s="147">
        <v>9.9400000000000002E-2</v>
      </c>
      <c r="AD17" s="147">
        <v>6.3234712254961987E-3</v>
      </c>
      <c r="AE17" s="147">
        <v>1.1946318257740549E-2</v>
      </c>
      <c r="AF17" s="147">
        <v>3.4918081964801319E-2</v>
      </c>
      <c r="AG17" s="147">
        <v>3.1492214868862542E-2</v>
      </c>
      <c r="AH17" s="147">
        <v>2.9013583673159704E-2</v>
      </c>
      <c r="AI17" s="147">
        <v>5.5444251768434531E-2</v>
      </c>
      <c r="AJ17" s="147">
        <v>0.10230281206557421</v>
      </c>
      <c r="AK17" s="147">
        <v>0.14096328508311326</v>
      </c>
    </row>
    <row r="18" spans="1:37" x14ac:dyDescent="0.2">
      <c r="A18" s="129" t="s">
        <v>12</v>
      </c>
      <c r="B18" s="147">
        <v>2.6545130633157835E-2</v>
      </c>
      <c r="C18" s="147">
        <v>8.8062237399828672E-2</v>
      </c>
      <c r="D18" s="147">
        <v>0.17177506521511438</v>
      </c>
      <c r="E18" s="147">
        <v>0.26448004330968766</v>
      </c>
      <c r="F18" s="147">
        <v>7.6638175328055808E-2</v>
      </c>
      <c r="G18" s="147">
        <v>0.22807695174261405</v>
      </c>
      <c r="H18" s="147">
        <v>0.33021274194168548</v>
      </c>
      <c r="I18" s="147">
        <v>0.42112586406785402</v>
      </c>
      <c r="J18" s="147">
        <v>4.1724765303576238E-2</v>
      </c>
      <c r="K18" s="147">
        <v>0.19758386468256123</v>
      </c>
      <c r="L18" s="147">
        <v>0.31503227299620962</v>
      </c>
      <c r="M18" s="147">
        <v>0.46398407546449044</v>
      </c>
      <c r="N18" s="147">
        <v>6.3765811756538698E-2</v>
      </c>
      <c r="O18" s="147">
        <v>0.15470212672930453</v>
      </c>
      <c r="P18" s="147">
        <v>0.20874396212615492</v>
      </c>
      <c r="Q18" s="147">
        <v>0.23263910146680838</v>
      </c>
      <c r="R18" s="147">
        <v>1.7139346780383383E-2</v>
      </c>
      <c r="S18" s="147">
        <v>7.4867343091098937E-2</v>
      </c>
      <c r="T18" s="147">
        <v>0.16796359618761927</v>
      </c>
      <c r="U18" s="147">
        <v>0.23878570638012384</v>
      </c>
      <c r="V18" s="147">
        <v>9.0484805311670441E-2</v>
      </c>
      <c r="W18" s="147">
        <v>0.1379096715178115</v>
      </c>
      <c r="X18" s="147">
        <v>0.24777118245895177</v>
      </c>
      <c r="Y18" s="147">
        <v>0.30119248406806615</v>
      </c>
      <c r="Z18" s="147">
        <v>8.3812773967168977E-2</v>
      </c>
      <c r="AA18" s="147">
        <v>0.13461044737559458</v>
      </c>
      <c r="AB18" s="147">
        <v>0.24880918748543898</v>
      </c>
      <c r="AC18" s="147">
        <v>0.30445316470262856</v>
      </c>
      <c r="AD18" s="147">
        <v>4.1834222191114517E-2</v>
      </c>
      <c r="AE18" s="147">
        <v>9.686300498093578E-2</v>
      </c>
      <c r="AF18" s="147">
        <v>0.17182562228359624</v>
      </c>
      <c r="AG18" s="147">
        <v>0.20331299835712552</v>
      </c>
      <c r="AH18" s="147">
        <v>7.2801511193825511E-2</v>
      </c>
      <c r="AI18" s="147">
        <v>0.17788245920072937</v>
      </c>
      <c r="AJ18" s="147">
        <v>0.2157270112120761</v>
      </c>
      <c r="AK18" s="147">
        <v>0.30129176279990344</v>
      </c>
    </row>
    <row r="19" spans="1:37" ht="13.5" thickBot="1" x14ac:dyDescent="0.25">
      <c r="A19" s="139" t="s">
        <v>343</v>
      </c>
      <c r="B19" s="148">
        <v>0</v>
      </c>
      <c r="C19" s="148">
        <v>5.6099999999999997E-2</v>
      </c>
      <c r="D19" s="148">
        <v>5.6099999999999997E-2</v>
      </c>
      <c r="E19" s="148">
        <v>0.114</v>
      </c>
      <c r="F19" s="148">
        <v>0</v>
      </c>
      <c r="G19" s="148">
        <v>6.0100000000000001E-2</v>
      </c>
      <c r="H19" s="148">
        <v>6.0100000000000001E-2</v>
      </c>
      <c r="I19" s="148">
        <v>0.1231</v>
      </c>
      <c r="J19" s="148">
        <v>0</v>
      </c>
      <c r="K19" s="148">
        <v>7.8600000000000003E-2</v>
      </c>
      <c r="L19" s="148">
        <v>7.8600000000000003E-2</v>
      </c>
      <c r="M19" s="148">
        <v>7.8600000000000003E-2</v>
      </c>
      <c r="N19" s="148" t="s">
        <v>253</v>
      </c>
      <c r="O19" s="148" t="s">
        <v>253</v>
      </c>
      <c r="P19" s="148" t="s">
        <v>253</v>
      </c>
      <c r="Q19" s="148">
        <v>7.1000000000000004E-3</v>
      </c>
      <c r="R19" s="148" t="s">
        <v>253</v>
      </c>
      <c r="S19" s="148" t="s">
        <v>253</v>
      </c>
      <c r="T19" s="148" t="s">
        <v>253</v>
      </c>
      <c r="U19" s="148">
        <v>6.3238049355191811E-2</v>
      </c>
      <c r="V19" s="148" t="s">
        <v>253</v>
      </c>
      <c r="W19" s="148" t="s">
        <v>253</v>
      </c>
      <c r="X19" s="148" t="s">
        <v>253</v>
      </c>
      <c r="Y19" s="148">
        <v>6.2704113318419741E-2</v>
      </c>
      <c r="Z19" s="148" t="s">
        <v>253</v>
      </c>
      <c r="AA19" s="148" t="s">
        <v>253</v>
      </c>
      <c r="AB19" s="148" t="s">
        <v>253</v>
      </c>
      <c r="AC19" s="148">
        <v>1.9300000000000001E-2</v>
      </c>
      <c r="AD19" s="148" t="s">
        <v>253</v>
      </c>
      <c r="AE19" s="148" t="s">
        <v>253</v>
      </c>
      <c r="AF19" s="148" t="s">
        <v>253</v>
      </c>
      <c r="AG19" s="148" t="s">
        <v>253</v>
      </c>
      <c r="AH19" s="148" t="s">
        <v>253</v>
      </c>
      <c r="AI19" s="148" t="s">
        <v>253</v>
      </c>
      <c r="AJ19" s="148" t="s">
        <v>253</v>
      </c>
      <c r="AK19" s="148" t="s">
        <v>253</v>
      </c>
    </row>
    <row r="20" spans="1:37" x14ac:dyDescent="0.2">
      <c r="A20" s="149"/>
      <c r="B20" s="149"/>
      <c r="C20" s="150"/>
      <c r="D20" s="151"/>
      <c r="E20" s="151"/>
      <c r="F20" s="149"/>
      <c r="H20" s="153"/>
      <c r="I20" s="153"/>
      <c r="J20" s="149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</row>
    <row r="21" spans="1:37" x14ac:dyDescent="0.2">
      <c r="A21" s="129" t="s">
        <v>344</v>
      </c>
    </row>
    <row r="22" spans="1:37" x14ac:dyDescent="0.2"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</row>
    <row r="23" spans="1:37" x14ac:dyDescent="0.2">
      <c r="C23" s="153"/>
      <c r="D23" s="153"/>
      <c r="E23" s="153"/>
      <c r="F23" s="153"/>
      <c r="G23" s="153"/>
      <c r="H23" s="153"/>
      <c r="I23" s="132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</row>
    <row r="24" spans="1:37" x14ac:dyDescent="0.2"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</row>
    <row r="25" spans="1:37" x14ac:dyDescent="0.2"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</row>
    <row r="26" spans="1:37" x14ac:dyDescent="0.2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</row>
    <row r="27" spans="1:37" x14ac:dyDescent="0.2"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</row>
    <row r="28" spans="1:37" x14ac:dyDescent="0.2"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</row>
    <row r="29" spans="1:37" x14ac:dyDescent="0.2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</row>
    <row r="30" spans="1:37" x14ac:dyDescent="0.2"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</row>
    <row r="31" spans="1:37" x14ac:dyDescent="0.2"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</row>
    <row r="32" spans="1:37" x14ac:dyDescent="0.2"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</row>
    <row r="33" spans="2:29" x14ac:dyDescent="0.2"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</row>
    <row r="34" spans="2:29" x14ac:dyDescent="0.2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</row>
    <row r="35" spans="2:29" x14ac:dyDescent="0.2"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</row>
    <row r="36" spans="2:29" x14ac:dyDescent="0.2"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</row>
    <row r="37" spans="2:29" x14ac:dyDescent="0.2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</row>
    <row r="38" spans="2:29" x14ac:dyDescent="0.2"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</row>
    <row r="39" spans="2:29" x14ac:dyDescent="0.2"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</row>
    <row r="40" spans="2:29" x14ac:dyDescent="0.2"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</row>
    <row r="41" spans="2:29" x14ac:dyDescent="0.2"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</row>
    <row r="42" spans="2:29" x14ac:dyDescent="0.2"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</row>
    <row r="43" spans="2:29" x14ac:dyDescent="0.2"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</row>
    <row r="44" spans="2:29" x14ac:dyDescent="0.2"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</row>
    <row r="71" spans="8:15" x14ac:dyDescent="0.2">
      <c r="H71" s="155"/>
      <c r="I71" s="155"/>
      <c r="J71" s="155"/>
      <c r="K71" s="155"/>
      <c r="L71" s="155"/>
      <c r="M71" s="155"/>
      <c r="N71" s="155"/>
      <c r="O71" s="155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zoomScaleSheetLayoutView="100" workbookViewId="0">
      <pane ySplit="5" topLeftCell="A6" activePane="bottomLeft" state="frozen"/>
      <selection pane="bottomLeft" activeCell="L58" sqref="L58"/>
    </sheetView>
  </sheetViews>
  <sheetFormatPr defaultRowHeight="15" x14ac:dyDescent="0.25"/>
  <cols>
    <col min="1" max="1" width="49.1406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132</v>
      </c>
    </row>
    <row r="2" spans="1:15" ht="15.75" x14ac:dyDescent="0.25">
      <c r="A2" s="11" t="s">
        <v>192</v>
      </c>
    </row>
    <row r="3" spans="1:15" x14ac:dyDescent="0.2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201</v>
      </c>
      <c r="K4" s="13"/>
    </row>
    <row r="5" spans="1:15" x14ac:dyDescent="0.25">
      <c r="A5" s="14" t="s">
        <v>176</v>
      </c>
      <c r="B5" s="53" t="s">
        <v>131</v>
      </c>
      <c r="C5" s="53" t="s">
        <v>13</v>
      </c>
      <c r="D5" s="53" t="s">
        <v>183</v>
      </c>
      <c r="E5" s="53" t="s">
        <v>14</v>
      </c>
      <c r="F5" s="53" t="s">
        <v>15</v>
      </c>
      <c r="G5" s="53" t="s">
        <v>16</v>
      </c>
      <c r="H5" s="53" t="s">
        <v>194</v>
      </c>
      <c r="I5" s="53" t="s">
        <v>200</v>
      </c>
      <c r="J5" s="53" t="s">
        <v>201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25">
      <c r="A7" s="10" t="s">
        <v>177</v>
      </c>
      <c r="B7" s="16">
        <v>3385.5810738518926</v>
      </c>
      <c r="C7" s="16">
        <v>1824.8356478706503</v>
      </c>
      <c r="D7" s="16">
        <v>2416.4723600681</v>
      </c>
      <c r="E7" s="16">
        <v>539.45623025570001</v>
      </c>
      <c r="F7" s="16">
        <v>1140.5090002647498</v>
      </c>
      <c r="G7" s="16">
        <v>1730.76058851365</v>
      </c>
      <c r="H7" s="16">
        <v>2199.3717722839501</v>
      </c>
      <c r="I7" s="16">
        <v>590.0961930254</v>
      </c>
      <c r="J7" s="16">
        <v>1253.4723099867001</v>
      </c>
      <c r="K7" s="16"/>
      <c r="M7" s="16">
        <v>3385.5810738518926</v>
      </c>
      <c r="N7" s="16">
        <v>2416.4723600681</v>
      </c>
      <c r="O7" s="16">
        <v>2199.3717722839501</v>
      </c>
    </row>
    <row r="8" spans="1:15" x14ac:dyDescent="0.25">
      <c r="A8" s="18" t="s">
        <v>185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-0.28624590362599234</v>
      </c>
      <c r="O8" s="20">
        <v>-8.9841949517697639E-2</v>
      </c>
    </row>
    <row r="9" spans="1:15" x14ac:dyDescent="0.25">
      <c r="A9" s="50" t="s">
        <v>138</v>
      </c>
      <c r="B9" s="16">
        <v>66.332074300287985</v>
      </c>
      <c r="C9" s="16">
        <v>7.0812956011499999</v>
      </c>
      <c r="D9" s="16">
        <v>9.4349870836500003</v>
      </c>
      <c r="E9" s="16">
        <v>2.9693797983000003</v>
      </c>
      <c r="F9" s="16">
        <v>4.4201319066000018</v>
      </c>
      <c r="G9" s="16">
        <v>6.2577893455500018</v>
      </c>
      <c r="H9" s="16">
        <v>6.8980442311500028</v>
      </c>
      <c r="I9" s="16">
        <v>1.8259728961499988</v>
      </c>
      <c r="J9" s="16">
        <v>2.9518620559499986</v>
      </c>
      <c r="K9" s="16"/>
      <c r="M9" s="16">
        <v>66.332074300287985</v>
      </c>
      <c r="N9" s="16">
        <v>9.4349870836500003</v>
      </c>
      <c r="O9" s="16">
        <v>6.8980442311500028</v>
      </c>
    </row>
    <row r="10" spans="1:15" x14ac:dyDescent="0.25">
      <c r="A10" s="18" t="s">
        <v>185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-0.85776131406749878</v>
      </c>
      <c r="O10" s="20">
        <v>-0.26888673296609966</v>
      </c>
    </row>
    <row r="11" spans="1:15" x14ac:dyDescent="0.25">
      <c r="A11" s="50" t="s">
        <v>178</v>
      </c>
      <c r="B11" s="16">
        <v>779.23430492400166</v>
      </c>
      <c r="C11" s="16">
        <v>292.318511</v>
      </c>
      <c r="D11" s="16">
        <v>398.23951099999999</v>
      </c>
      <c r="E11" s="16">
        <v>108.583979</v>
      </c>
      <c r="F11" s="16">
        <v>229.558865</v>
      </c>
      <c r="G11" s="16">
        <v>323.827067</v>
      </c>
      <c r="H11" s="16">
        <v>435.02153099999998</v>
      </c>
      <c r="I11" s="16">
        <v>121.57610899999999</v>
      </c>
      <c r="J11" s="16">
        <v>262.746621</v>
      </c>
      <c r="K11" s="16"/>
      <c r="M11" s="16">
        <v>779.23430492400166</v>
      </c>
      <c r="N11" s="16">
        <v>398.23951099999999</v>
      </c>
      <c r="O11" s="16">
        <v>435.02153099999998</v>
      </c>
    </row>
    <row r="12" spans="1:15" x14ac:dyDescent="0.25">
      <c r="A12" s="18" t="s">
        <v>185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-0.48893483194526444</v>
      </c>
      <c r="O12" s="20">
        <v>9.2361553748492753E-2</v>
      </c>
    </row>
    <row r="13" spans="1:15" x14ac:dyDescent="0.25">
      <c r="A13" s="50" t="s">
        <v>139</v>
      </c>
      <c r="B13" s="16">
        <v>2540.0146946276031</v>
      </c>
      <c r="C13" s="16">
        <v>1525.4358412695001</v>
      </c>
      <c r="D13" s="16">
        <v>2008.79786198445</v>
      </c>
      <c r="E13" s="16">
        <v>427.90287145740001</v>
      </c>
      <c r="F13" s="16">
        <v>906.53000335815</v>
      </c>
      <c r="G13" s="16">
        <v>1400.6757321681</v>
      </c>
      <c r="H13" s="16">
        <v>1757.4521970528003</v>
      </c>
      <c r="I13" s="16">
        <v>466.69411112925002</v>
      </c>
      <c r="J13" s="16">
        <v>987.77382693075003</v>
      </c>
      <c r="K13" s="16"/>
      <c r="M13" s="16">
        <v>2540.0146946276031</v>
      </c>
      <c r="N13" s="16">
        <v>2008.79786198445</v>
      </c>
      <c r="O13" s="16">
        <v>1757.4521970528003</v>
      </c>
    </row>
    <row r="14" spans="1:15" x14ac:dyDescent="0.25">
      <c r="A14" s="18" t="s">
        <v>185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-0.20913927536196242</v>
      </c>
      <c r="O14" s="20">
        <v>-0.12512242754149017</v>
      </c>
    </row>
    <row r="15" spans="1:15" x14ac:dyDescent="0.25">
      <c r="A15" s="46"/>
    </row>
    <row r="16" spans="1:15" x14ac:dyDescent="0.25">
      <c r="A16" s="47"/>
    </row>
    <row r="17" spans="1:15" x14ac:dyDescent="0.25">
      <c r="A17" s="14" t="s">
        <v>141</v>
      </c>
      <c r="B17" s="53" t="s">
        <v>131</v>
      </c>
      <c r="C17" s="53" t="s">
        <v>13</v>
      </c>
      <c r="D17" s="53" t="s">
        <v>183</v>
      </c>
      <c r="E17" s="53" t="s">
        <v>14</v>
      </c>
      <c r="F17" s="53" t="s">
        <v>15</v>
      </c>
      <c r="G17" s="53" t="s">
        <v>16</v>
      </c>
      <c r="H17" s="53" t="s">
        <v>194</v>
      </c>
      <c r="I17" s="53" t="s">
        <v>200</v>
      </c>
      <c r="J17" s="53" t="s">
        <v>201</v>
      </c>
      <c r="K17" s="55"/>
      <c r="L17" s="54"/>
      <c r="M17" s="53">
        <v>2013</v>
      </c>
      <c r="N17" s="53">
        <v>2014</v>
      </c>
      <c r="O17" s="53">
        <v>2015</v>
      </c>
    </row>
    <row r="18" spans="1:15" x14ac:dyDescent="0.25">
      <c r="A18" s="10" t="s">
        <v>179</v>
      </c>
      <c r="B18" s="16">
        <v>767.31080162720434</v>
      </c>
      <c r="C18" s="16">
        <v>794.408638127681</v>
      </c>
      <c r="D18" s="16">
        <v>791.50736676437396</v>
      </c>
      <c r="E18" s="16">
        <v>719.65722842304046</v>
      </c>
      <c r="F18" s="16">
        <v>655.34796725044816</v>
      </c>
      <c r="G18" s="16">
        <v>630.17418997866434</v>
      </c>
      <c r="H18" s="24">
        <v>614.22626008143732</v>
      </c>
      <c r="I18" s="24">
        <v>505.41190255591295</v>
      </c>
      <c r="J18" s="24">
        <v>538.46728298297819</v>
      </c>
      <c r="K18" s="16"/>
      <c r="M18" s="16">
        <v>767.31080162720434</v>
      </c>
      <c r="N18" s="16">
        <v>791.50736676437396</v>
      </c>
      <c r="O18" s="16">
        <v>614.22626008143732</v>
      </c>
    </row>
    <row r="19" spans="1:15" x14ac:dyDescent="0.25">
      <c r="A19" s="18" t="s">
        <v>185</v>
      </c>
      <c r="B19" s="19"/>
      <c r="C19" s="19"/>
      <c r="D19" s="20"/>
      <c r="E19" s="20"/>
      <c r="F19" s="20"/>
      <c r="G19" s="20"/>
      <c r="H19" s="60"/>
      <c r="I19" s="60"/>
      <c r="J19" s="60"/>
      <c r="K19" s="20"/>
      <c r="M19" s="20"/>
      <c r="N19" s="20">
        <v>3.1534242820323799E-2</v>
      </c>
      <c r="O19" s="20">
        <v>-0.22397909877661559</v>
      </c>
    </row>
    <row r="20" spans="1:15" x14ac:dyDescent="0.25">
      <c r="A20" s="50" t="s">
        <v>191</v>
      </c>
      <c r="B20" s="16">
        <v>859.84648470789386</v>
      </c>
      <c r="C20" s="16">
        <v>384.18892011204599</v>
      </c>
      <c r="D20" s="16">
        <v>376.99859665562525</v>
      </c>
      <c r="E20" s="16">
        <v>341.39837234037117</v>
      </c>
      <c r="F20" s="16">
        <v>335.71305593489029</v>
      </c>
      <c r="G20" s="16">
        <v>299.97188565237889</v>
      </c>
      <c r="H20" s="24">
        <v>290.10194526780845</v>
      </c>
      <c r="I20" s="24">
        <v>229.06611641492864</v>
      </c>
      <c r="J20" s="24">
        <v>278.18143410354185</v>
      </c>
      <c r="K20" s="16"/>
      <c r="M20" s="16">
        <v>859.84648470789386</v>
      </c>
      <c r="N20" s="16">
        <v>376.99859665562525</v>
      </c>
      <c r="O20" s="16">
        <v>290.10194526780845</v>
      </c>
    </row>
    <row r="21" spans="1:15" x14ac:dyDescent="0.25">
      <c r="A21" s="18" t="s">
        <v>185</v>
      </c>
      <c r="B21" s="19"/>
      <c r="C21" s="19"/>
      <c r="D21" s="20"/>
      <c r="E21" s="20"/>
      <c r="F21" s="20"/>
      <c r="G21" s="20"/>
      <c r="H21" s="60"/>
      <c r="I21" s="60"/>
      <c r="J21" s="60"/>
      <c r="K21" s="20"/>
      <c r="M21" s="20"/>
      <c r="N21" s="20">
        <v>-0.56155127297671181</v>
      </c>
      <c r="O21" s="20">
        <v>-0.2304959545172891</v>
      </c>
    </row>
    <row r="22" spans="1:15" x14ac:dyDescent="0.25">
      <c r="A22" s="50" t="s">
        <v>178</v>
      </c>
      <c r="B22" s="16">
        <v>831.84788324704209</v>
      </c>
      <c r="C22" s="16">
        <v>813.40785143462369</v>
      </c>
      <c r="D22" s="16">
        <v>802.84691511776634</v>
      </c>
      <c r="E22" s="16">
        <v>662.35014371299428</v>
      </c>
      <c r="F22" s="16">
        <v>652.05324679739783</v>
      </c>
      <c r="G22" s="16">
        <v>641.5879945937221</v>
      </c>
      <c r="H22" s="24">
        <v>624.20954798367882</v>
      </c>
      <c r="I22" s="24">
        <v>515.59132602697423</v>
      </c>
      <c r="J22" s="24">
        <v>513.35911045618263</v>
      </c>
      <c r="K22" s="16"/>
      <c r="M22" s="16">
        <v>831.84788324704209</v>
      </c>
      <c r="N22" s="16">
        <v>802.84691511776634</v>
      </c>
      <c r="O22" s="16">
        <v>624.20954798367882</v>
      </c>
    </row>
    <row r="23" spans="1:15" x14ac:dyDescent="0.25">
      <c r="A23" s="18" t="s">
        <v>185</v>
      </c>
      <c r="B23" s="19"/>
      <c r="C23" s="19"/>
      <c r="D23" s="20"/>
      <c r="E23" s="20"/>
      <c r="F23" s="20"/>
      <c r="G23" s="20"/>
      <c r="H23" s="60"/>
      <c r="I23" s="60"/>
      <c r="J23" s="60"/>
      <c r="K23" s="20"/>
      <c r="M23" s="20"/>
      <c r="N23" s="20">
        <v>-3.4863306997997223E-2</v>
      </c>
      <c r="O23" s="20">
        <v>-0.22250489323719203</v>
      </c>
    </row>
    <row r="24" spans="1:15" x14ac:dyDescent="0.25">
      <c r="A24" s="50" t="s">
        <v>139</v>
      </c>
      <c r="B24" s="16">
        <v>745.17024951368569</v>
      </c>
      <c r="C24" s="16">
        <v>790.76782833824086</v>
      </c>
      <c r="D24" s="16">
        <v>789.25932763775177</v>
      </c>
      <c r="E24" s="16">
        <v>734.19938669721409</v>
      </c>
      <c r="F24" s="16">
        <v>656.18228303138494</v>
      </c>
      <c r="G24" s="16">
        <v>627.53539301308547</v>
      </c>
      <c r="H24" s="24">
        <v>611.75510029972065</v>
      </c>
      <c r="I24" s="24">
        <v>502.7601127262098</v>
      </c>
      <c r="J24" s="24">
        <v>545.14602594117059</v>
      </c>
      <c r="K24" s="16"/>
      <c r="M24" s="16">
        <v>745.17024951368569</v>
      </c>
      <c r="N24" s="16">
        <v>789.25932763775177</v>
      </c>
      <c r="O24" s="16">
        <v>611.75510029972065</v>
      </c>
    </row>
    <row r="25" spans="1:15" x14ac:dyDescent="0.25">
      <c r="A25" s="18" t="s">
        <v>185</v>
      </c>
      <c r="B25" s="19"/>
      <c r="C25" s="19"/>
      <c r="D25" s="20"/>
      <c r="E25" s="20"/>
      <c r="F25" s="20"/>
      <c r="G25" s="20"/>
      <c r="H25" s="20"/>
      <c r="I25" s="20"/>
      <c r="J25" s="20"/>
      <c r="K25" s="20"/>
      <c r="M25" s="20"/>
      <c r="N25" s="20">
        <v>5.9166449751368422E-2</v>
      </c>
      <c r="O25" s="20">
        <v>-0.22489975236567705</v>
      </c>
    </row>
    <row r="26" spans="1:15" x14ac:dyDescent="0.25">
      <c r="A26" s="47"/>
    </row>
    <row r="27" spans="1:15" x14ac:dyDescent="0.25">
      <c r="A27" s="14" t="s">
        <v>162</v>
      </c>
      <c r="B27" s="53" t="s">
        <v>131</v>
      </c>
      <c r="C27" s="53" t="s">
        <v>13</v>
      </c>
      <c r="D27" s="53" t="s">
        <v>183</v>
      </c>
      <c r="E27" s="53" t="s">
        <v>14</v>
      </c>
      <c r="F27" s="53" t="s">
        <v>15</v>
      </c>
      <c r="G27" s="53" t="s">
        <v>16</v>
      </c>
      <c r="H27" s="53" t="s">
        <v>194</v>
      </c>
      <c r="I27" s="53" t="s">
        <v>200</v>
      </c>
      <c r="J27" s="53" t="s">
        <v>201</v>
      </c>
      <c r="K27" s="55"/>
      <c r="L27" s="54"/>
      <c r="M27" s="53"/>
      <c r="N27" s="53"/>
      <c r="O27" s="53"/>
    </row>
    <row r="28" spans="1:15" x14ac:dyDescent="0.25">
      <c r="A28" s="10" t="s">
        <v>17</v>
      </c>
      <c r="B28" s="16">
        <v>1694.7</v>
      </c>
      <c r="C28" s="16">
        <v>1526.9</v>
      </c>
      <c r="D28" s="16">
        <v>2015</v>
      </c>
      <c r="E28" s="16">
        <v>419.6</v>
      </c>
      <c r="F28" s="16">
        <v>801.6</v>
      </c>
      <c r="G28" s="16">
        <v>1160.0999999999999</v>
      </c>
      <c r="H28" s="16">
        <v>1441.9</v>
      </c>
      <c r="I28" s="16">
        <v>316.5</v>
      </c>
      <c r="J28" s="16">
        <v>716.7</v>
      </c>
      <c r="K28" s="16"/>
      <c r="M28" s="16">
        <v>1694.7</v>
      </c>
      <c r="N28" s="16">
        <v>2015</v>
      </c>
      <c r="O28" s="16">
        <v>1441.9</v>
      </c>
    </row>
    <row r="29" spans="1:15" x14ac:dyDescent="0.25">
      <c r="A29" s="18" t="s">
        <v>185</v>
      </c>
      <c r="B29" s="19"/>
      <c r="C29" s="19"/>
      <c r="D29" s="20"/>
      <c r="E29" s="20"/>
      <c r="F29" s="20"/>
      <c r="G29" s="20"/>
      <c r="H29" s="20"/>
      <c r="I29" s="20"/>
      <c r="J29" s="20"/>
      <c r="K29" s="20"/>
      <c r="M29" s="20"/>
      <c r="N29" s="20">
        <v>0.1890010031273972</v>
      </c>
      <c r="O29" s="20">
        <v>-0.28441687344913147</v>
      </c>
    </row>
    <row r="30" spans="1:15" x14ac:dyDescent="0.25">
      <c r="A30" s="10" t="s">
        <v>142</v>
      </c>
      <c r="B30" s="16">
        <v>1693</v>
      </c>
      <c r="C30" s="16">
        <v>1526.9</v>
      </c>
      <c r="D30" s="16">
        <v>2015</v>
      </c>
      <c r="E30" s="16">
        <v>419.6</v>
      </c>
      <c r="F30" s="16">
        <v>801.6</v>
      </c>
      <c r="G30" s="16">
        <v>1160.0999999999999</v>
      </c>
      <c r="H30" s="16">
        <v>1441.9</v>
      </c>
      <c r="I30" s="16">
        <v>316.5</v>
      </c>
      <c r="J30" s="16">
        <v>716.7</v>
      </c>
      <c r="K30" s="16"/>
      <c r="M30" s="16">
        <v>1693</v>
      </c>
      <c r="N30" s="16">
        <v>2015</v>
      </c>
      <c r="O30" s="16">
        <v>1441.9</v>
      </c>
    </row>
    <row r="31" spans="1:15" x14ac:dyDescent="0.25">
      <c r="A31" s="18" t="s">
        <v>185</v>
      </c>
      <c r="B31" s="19"/>
      <c r="C31" s="19"/>
      <c r="D31" s="20"/>
      <c r="E31" s="20"/>
      <c r="F31" s="20"/>
      <c r="G31" s="20"/>
      <c r="H31" s="20"/>
      <c r="I31" s="20"/>
      <c r="J31" s="20"/>
      <c r="K31" s="20"/>
      <c r="M31" s="20"/>
      <c r="N31" s="20">
        <v>0.1901949202598936</v>
      </c>
      <c r="O31" s="20">
        <v>-0.28441687344913147</v>
      </c>
    </row>
    <row r="32" spans="1:15" x14ac:dyDescent="0.25">
      <c r="A32" s="10" t="s">
        <v>94</v>
      </c>
      <c r="B32" s="16">
        <v>-158.5</v>
      </c>
      <c r="C32" s="16">
        <v>-56.7</v>
      </c>
      <c r="D32" s="16">
        <v>-82.7</v>
      </c>
      <c r="E32" s="16">
        <v>-17.100000000000001</v>
      </c>
      <c r="F32" s="16">
        <v>-34.1</v>
      </c>
      <c r="G32" s="16">
        <v>-52.4</v>
      </c>
      <c r="H32" s="16">
        <v>-69.3</v>
      </c>
      <c r="I32" s="16">
        <v>-17.600000000000001</v>
      </c>
      <c r="J32" s="16">
        <v>-35.799999999999997</v>
      </c>
      <c r="K32" s="16"/>
      <c r="M32" s="16">
        <v>-158.5</v>
      </c>
      <c r="N32" s="16">
        <v>-82.7</v>
      </c>
      <c r="O32" s="16">
        <v>-69.3</v>
      </c>
    </row>
    <row r="33" spans="1:15" x14ac:dyDescent="0.25">
      <c r="A33" s="18" t="s">
        <v>185</v>
      </c>
      <c r="B33" s="19"/>
      <c r="C33" s="19"/>
      <c r="D33" s="20"/>
      <c r="E33" s="20"/>
      <c r="F33" s="20"/>
      <c r="G33" s="20"/>
      <c r="H33" s="20"/>
      <c r="I33" s="20"/>
      <c r="J33" s="20"/>
      <c r="K33" s="20"/>
      <c r="M33" s="20"/>
      <c r="N33" s="20">
        <v>-0.47823343848580435</v>
      </c>
      <c r="O33" s="20">
        <v>-0.16203143893591299</v>
      </c>
    </row>
    <row r="34" spans="1:15" x14ac:dyDescent="0.25">
      <c r="A34" s="10" t="s">
        <v>143</v>
      </c>
      <c r="B34" s="16">
        <v>-42.3</v>
      </c>
      <c r="C34" s="16">
        <v>17.5</v>
      </c>
      <c r="D34" s="16">
        <v>21.4</v>
      </c>
      <c r="E34" s="16">
        <v>-29.6</v>
      </c>
      <c r="F34" s="16">
        <v>-88.7</v>
      </c>
      <c r="G34" s="16">
        <v>-119</v>
      </c>
      <c r="H34" s="16">
        <v>-165.7</v>
      </c>
      <c r="I34" s="16">
        <v>-7</v>
      </c>
      <c r="J34" s="16">
        <v>31.1</v>
      </c>
      <c r="K34" s="16"/>
      <c r="M34" s="16">
        <v>-42.3</v>
      </c>
      <c r="N34" s="16">
        <v>21.4</v>
      </c>
      <c r="O34" s="16">
        <v>-165.7</v>
      </c>
    </row>
    <row r="35" spans="1:15" x14ac:dyDescent="0.25">
      <c r="A35" s="18" t="s">
        <v>185</v>
      </c>
      <c r="B35" s="19"/>
      <c r="C35" s="19"/>
      <c r="D35" s="20"/>
      <c r="E35" s="20"/>
      <c r="F35" s="20"/>
      <c r="G35" s="20"/>
      <c r="H35" s="20"/>
      <c r="I35" s="20"/>
      <c r="J35" s="20"/>
      <c r="K35" s="20"/>
      <c r="M35" s="20"/>
      <c r="N35" s="20">
        <v>-1.5059101654846336</v>
      </c>
      <c r="O35" s="20">
        <v>-8.7429906542056077</v>
      </c>
    </row>
    <row r="36" spans="1:15" x14ac:dyDescent="0.25">
      <c r="A36" s="10" t="s">
        <v>27</v>
      </c>
      <c r="B36" s="16">
        <v>116.2</v>
      </c>
      <c r="C36" s="16">
        <v>74.2</v>
      </c>
      <c r="D36" s="16">
        <v>104.1</v>
      </c>
      <c r="E36" s="16">
        <v>-12.5</v>
      </c>
      <c r="F36" s="16">
        <v>-54.6</v>
      </c>
      <c r="G36" s="16">
        <v>-66.599999999999994</v>
      </c>
      <c r="H36" s="16">
        <v>-96.399999999999977</v>
      </c>
      <c r="I36" s="16">
        <v>10.600000000000001</v>
      </c>
      <c r="J36" s="16">
        <v>66.900000000000006</v>
      </c>
      <c r="K36" s="16"/>
      <c r="M36" s="16">
        <v>116.2</v>
      </c>
      <c r="N36" s="16">
        <v>104.1</v>
      </c>
      <c r="O36" s="16">
        <v>-96.399999999999977</v>
      </c>
    </row>
    <row r="37" spans="1:15" x14ac:dyDescent="0.25">
      <c r="A37" s="18" t="s">
        <v>185</v>
      </c>
      <c r="B37" s="19"/>
      <c r="C37" s="19"/>
      <c r="D37" s="20"/>
      <c r="E37" s="20"/>
      <c r="F37" s="20"/>
      <c r="G37" s="20"/>
      <c r="H37" s="20"/>
      <c r="I37" s="20"/>
      <c r="J37" s="20"/>
      <c r="K37" s="20"/>
      <c r="M37" s="20"/>
      <c r="N37" s="20">
        <v>-0.10413080895008608</v>
      </c>
      <c r="O37" s="20">
        <v>-1.9260326609029779</v>
      </c>
    </row>
    <row r="38" spans="1:15" x14ac:dyDescent="0.25">
      <c r="A38" s="10" t="s">
        <v>144</v>
      </c>
      <c r="B38" s="16">
        <v>-61.4</v>
      </c>
      <c r="C38" s="16">
        <v>-91.7</v>
      </c>
      <c r="D38" s="16">
        <v>-154.6</v>
      </c>
      <c r="E38" s="16">
        <v>-20.399999999999999</v>
      </c>
      <c r="F38" s="16">
        <v>-79</v>
      </c>
      <c r="G38" s="16">
        <v>-118.3</v>
      </c>
      <c r="H38" s="16">
        <v>-203.8</v>
      </c>
      <c r="I38" s="16">
        <v>-16.399999999999999</v>
      </c>
      <c r="J38" s="16">
        <v>18.500000000000007</v>
      </c>
      <c r="K38" s="16"/>
      <c r="M38" s="16">
        <v>-61.4</v>
      </c>
      <c r="N38" s="16">
        <v>-154.6</v>
      </c>
      <c r="O38" s="16">
        <v>-203.8</v>
      </c>
    </row>
    <row r="39" spans="1:15" x14ac:dyDescent="0.25">
      <c r="A39" s="18" t="s">
        <v>185</v>
      </c>
      <c r="B39" s="19"/>
      <c r="C39" s="19"/>
      <c r="D39" s="20"/>
      <c r="E39" s="20"/>
      <c r="F39" s="20"/>
      <c r="G39" s="20"/>
      <c r="H39" s="20"/>
      <c r="I39" s="20"/>
      <c r="J39" s="20"/>
      <c r="K39" s="20"/>
      <c r="M39" s="20"/>
      <c r="N39" s="20">
        <v>1.5179153094462539</v>
      </c>
      <c r="O39" s="20">
        <v>0.31824062095730921</v>
      </c>
    </row>
    <row r="40" spans="1:15" x14ac:dyDescent="0.25">
      <c r="A40" s="10" t="s">
        <v>163</v>
      </c>
    </row>
    <row r="41" spans="1:15" x14ac:dyDescent="0.25">
      <c r="A41" s="26" t="s">
        <v>145</v>
      </c>
      <c r="B41" s="20">
        <v>-2.496016994158258E-2</v>
      </c>
      <c r="C41" s="20">
        <v>1.1461130394917807E-2</v>
      </c>
      <c r="D41" s="20">
        <v>1.0620347394540942E-2</v>
      </c>
      <c r="E41" s="20">
        <v>-7.0543374642516685E-2</v>
      </c>
      <c r="F41" s="20">
        <v>-0.11065369261477045</v>
      </c>
      <c r="G41" s="20">
        <v>-0.10257736402034308</v>
      </c>
      <c r="H41" s="20">
        <v>-0.11491781676954017</v>
      </c>
      <c r="I41" s="20">
        <v>-2.2116903633491312E-2</v>
      </c>
      <c r="J41" s="20">
        <v>4.3393330542765451E-2</v>
      </c>
      <c r="K41" s="20"/>
      <c r="M41" s="20">
        <v>-2.496016994158258E-2</v>
      </c>
      <c r="N41" s="20">
        <v>1.0620347394540942E-2</v>
      </c>
      <c r="O41" s="20">
        <v>-0.11491781676954017</v>
      </c>
    </row>
    <row r="42" spans="1:15" x14ac:dyDescent="0.25">
      <c r="A42" s="26" t="s">
        <v>27</v>
      </c>
      <c r="B42" s="20">
        <v>6.856670797191243E-2</v>
      </c>
      <c r="C42" s="20">
        <v>4.85951928744515E-2</v>
      </c>
      <c r="D42" s="20">
        <v>5.1662531017369721E-2</v>
      </c>
      <c r="E42" s="20">
        <v>-2.9790276453765488E-2</v>
      </c>
      <c r="F42" s="20">
        <v>-6.8113772455089816E-2</v>
      </c>
      <c r="G42" s="20">
        <v>-5.7408844065166796E-2</v>
      </c>
      <c r="H42" s="20">
        <v>-6.6856231361398136E-2</v>
      </c>
      <c r="I42" s="20">
        <v>3.3491311216429703E-2</v>
      </c>
      <c r="J42" s="20">
        <v>9.3344495604855596E-2</v>
      </c>
      <c r="K42" s="20"/>
      <c r="M42" s="20">
        <v>6.856670797191243E-2</v>
      </c>
      <c r="N42" s="20">
        <v>5.1662531017369721E-2</v>
      </c>
      <c r="O42" s="20">
        <v>-6.6856231361398136E-2</v>
      </c>
    </row>
    <row r="43" spans="1:15" x14ac:dyDescent="0.25">
      <c r="A43" s="26" t="s">
        <v>144</v>
      </c>
      <c r="B43" s="20">
        <v>-3.6230601286363365E-2</v>
      </c>
      <c r="C43" s="20">
        <v>-6.0056323269369306E-2</v>
      </c>
      <c r="D43" s="20">
        <v>-7.672456575682382E-2</v>
      </c>
      <c r="E43" s="20">
        <v>-4.8617731172545274E-2</v>
      </c>
      <c r="F43" s="20">
        <v>-9.8552894211576841E-2</v>
      </c>
      <c r="G43" s="20">
        <v>-0.10197396776139989</v>
      </c>
      <c r="H43" s="20">
        <v>-0.14134128580345379</v>
      </c>
      <c r="I43" s="20">
        <v>-5.1816745655608211E-2</v>
      </c>
      <c r="J43" s="20">
        <v>2.5812752895214185E-2</v>
      </c>
      <c r="K43" s="20"/>
      <c r="M43" s="20">
        <v>-3.6230601286363365E-2</v>
      </c>
      <c r="N43" s="20">
        <v>-7.672456575682382E-2</v>
      </c>
      <c r="O43" s="20">
        <v>-0.14134128580345379</v>
      </c>
    </row>
    <row r="44" spans="1:15" x14ac:dyDescent="0.25">
      <c r="A44" s="48"/>
    </row>
    <row r="45" spans="1:15" x14ac:dyDescent="0.25">
      <c r="A45" s="14" t="s">
        <v>146</v>
      </c>
      <c r="B45" s="53" t="s">
        <v>131</v>
      </c>
      <c r="C45" s="53" t="s">
        <v>13</v>
      </c>
      <c r="D45" s="53" t="s">
        <v>183</v>
      </c>
      <c r="E45" s="53" t="s">
        <v>14</v>
      </c>
      <c r="F45" s="53" t="s">
        <v>15</v>
      </c>
      <c r="G45" s="53" t="s">
        <v>16</v>
      </c>
      <c r="H45" s="53" t="s">
        <v>194</v>
      </c>
      <c r="I45" s="53" t="s">
        <v>200</v>
      </c>
      <c r="J45" s="53" t="s">
        <v>201</v>
      </c>
      <c r="K45" s="55"/>
      <c r="L45" s="54"/>
      <c r="M45" s="53"/>
      <c r="N45" s="53"/>
      <c r="O45" s="53"/>
    </row>
    <row r="46" spans="1:15" ht="30" x14ac:dyDescent="0.25">
      <c r="A46" s="27" t="s">
        <v>188</v>
      </c>
      <c r="B46" s="24">
        <v>48.5</v>
      </c>
      <c r="C46" s="24" t="s">
        <v>184</v>
      </c>
      <c r="D46" s="24">
        <v>17.899999999999999</v>
      </c>
      <c r="E46" s="24" t="s">
        <v>184</v>
      </c>
      <c r="F46" s="24" t="s">
        <v>184</v>
      </c>
      <c r="G46" s="24" t="s">
        <v>184</v>
      </c>
      <c r="H46" s="24">
        <v>26.5</v>
      </c>
      <c r="I46" s="24" t="s">
        <v>184</v>
      </c>
      <c r="J46" s="24" t="s">
        <v>184</v>
      </c>
      <c r="K46" s="24"/>
      <c r="M46" s="16">
        <v>48.5</v>
      </c>
      <c r="N46" s="16">
        <v>17.899999999999999</v>
      </c>
      <c r="O46" s="24">
        <v>26.5</v>
      </c>
    </row>
    <row r="47" spans="1:15" x14ac:dyDescent="0.25">
      <c r="A47" s="46"/>
      <c r="M47" s="20"/>
      <c r="N47" s="20">
        <v>-0.63092783505154637</v>
      </c>
      <c r="O47" s="20">
        <v>0.48044692737430172</v>
      </c>
    </row>
    <row r="48" spans="1:15" x14ac:dyDescent="0.25">
      <c r="A48" s="48"/>
    </row>
    <row r="49" spans="1:15" x14ac:dyDescent="0.25">
      <c r="A49" s="14" t="s">
        <v>147</v>
      </c>
      <c r="B49" s="53" t="s">
        <v>131</v>
      </c>
      <c r="C49" s="53" t="s">
        <v>13</v>
      </c>
      <c r="D49" s="53" t="s">
        <v>183</v>
      </c>
      <c r="E49" s="53" t="s">
        <v>14</v>
      </c>
      <c r="F49" s="53" t="s">
        <v>15</v>
      </c>
      <c r="G49" s="53" t="s">
        <v>16</v>
      </c>
      <c r="H49" s="53" t="s">
        <v>194</v>
      </c>
      <c r="I49" s="53" t="s">
        <v>200</v>
      </c>
      <c r="J49" s="53" t="s">
        <v>201</v>
      </c>
      <c r="K49" s="55"/>
      <c r="L49" s="54"/>
      <c r="M49" s="53"/>
      <c r="N49" s="53"/>
      <c r="O49" s="53"/>
    </row>
    <row r="50" spans="1:15" x14ac:dyDescent="0.25">
      <c r="A50" s="10" t="s">
        <v>148</v>
      </c>
      <c r="B50" s="37">
        <v>-2.496016994158258E-2</v>
      </c>
      <c r="C50" s="37">
        <v>1.1461130394917807E-2</v>
      </c>
      <c r="D50" s="37">
        <v>1.0620347394540942E-2</v>
      </c>
      <c r="E50" s="37">
        <v>-7.0543374642516685E-2</v>
      </c>
      <c r="F50" s="37">
        <v>-0.11065369261477045</v>
      </c>
      <c r="G50" s="37">
        <v>-0.10257736402034308</v>
      </c>
      <c r="H50" s="37">
        <v>-0.11491781676954017</v>
      </c>
      <c r="I50" s="37">
        <v>-2.2116903633491312E-2</v>
      </c>
      <c r="J50" s="37">
        <v>4.3393330542765451E-2</v>
      </c>
      <c r="K50" s="37"/>
      <c r="M50" s="29">
        <v>-2.496016994158258E-2</v>
      </c>
      <c r="N50" s="29">
        <v>1.0620347394540942E-2</v>
      </c>
      <c r="O50" s="29">
        <v>-0.11491781676954017</v>
      </c>
    </row>
    <row r="51" spans="1:15" x14ac:dyDescent="0.25">
      <c r="A51" s="10" t="s">
        <v>180</v>
      </c>
      <c r="B51" s="34">
        <v>-0.87216494845360815</v>
      </c>
      <c r="C51" s="49" t="s">
        <v>184</v>
      </c>
      <c r="D51" s="34">
        <v>1.1955307262569832</v>
      </c>
      <c r="E51" s="49" t="s">
        <v>184</v>
      </c>
      <c r="F51" s="49" t="s">
        <v>184</v>
      </c>
      <c r="G51" s="49" t="s">
        <v>184</v>
      </c>
      <c r="H51" s="49">
        <v>-6.252830188679245</v>
      </c>
      <c r="I51" s="49" t="s">
        <v>184</v>
      </c>
      <c r="J51" s="49" t="s">
        <v>184</v>
      </c>
      <c r="K51" s="49"/>
      <c r="M51" s="34">
        <v>-0.87216494845360815</v>
      </c>
      <c r="N51" s="34">
        <v>1.1955307262569832</v>
      </c>
      <c r="O51" s="34">
        <v>-6.252830188679245</v>
      </c>
    </row>
    <row r="52" spans="1:15" x14ac:dyDescent="0.25">
      <c r="A52" s="10" t="s">
        <v>181</v>
      </c>
    </row>
    <row r="53" spans="1:15" x14ac:dyDescent="0.25">
      <c r="A53" s="47"/>
    </row>
    <row r="54" spans="1:15" x14ac:dyDescent="0.25">
      <c r="A54" s="31" t="s">
        <v>182</v>
      </c>
      <c r="B54" s="43">
        <v>-12.494162472344467</v>
      </c>
      <c r="C54" s="43">
        <v>9.5899047239789841</v>
      </c>
      <c r="D54" s="43">
        <v>8.8558844510834422</v>
      </c>
      <c r="E54" s="43">
        <v>-54.870067931127103</v>
      </c>
      <c r="F54" s="43">
        <v>-77.772292879240595</v>
      </c>
      <c r="G54" s="43">
        <v>-68.755898874607098</v>
      </c>
      <c r="H54" s="43">
        <v>-75.339695674973527</v>
      </c>
      <c r="I54" s="43">
        <v>-11.862472733659363</v>
      </c>
      <c r="J54" s="43">
        <v>24.811078595210439</v>
      </c>
      <c r="K54" s="43"/>
      <c r="L54" s="31"/>
      <c r="M54" s="43">
        <v>-12.494162472344467</v>
      </c>
      <c r="N54" s="43">
        <v>8.8558844510834422</v>
      </c>
      <c r="O54" s="43">
        <v>-75.339695674973527</v>
      </c>
    </row>
  </sheetData>
  <pageMargins left="0.7" right="0.7" top="0.75" bottom="0.75" header="0.3" footer="0.3"/>
  <pageSetup paperSize="9" scale="4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Normal="100" zoomScaleSheetLayoutView="100" workbookViewId="0">
      <pane ySplit="5" topLeftCell="A6" activePane="bottomLeft" state="frozen"/>
      <selection pane="bottomLeft" activeCell="J20" sqref="J20"/>
    </sheetView>
  </sheetViews>
  <sheetFormatPr defaultRowHeight="15" x14ac:dyDescent="0.25"/>
  <cols>
    <col min="1" max="1" width="44.57031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132</v>
      </c>
    </row>
    <row r="2" spans="1:15" ht="15.75" x14ac:dyDescent="0.25">
      <c r="A2" s="11" t="s">
        <v>193</v>
      </c>
    </row>
    <row r="3" spans="1:15" x14ac:dyDescent="0.2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201</v>
      </c>
      <c r="K4" s="13"/>
    </row>
    <row r="5" spans="1:15" x14ac:dyDescent="0.25">
      <c r="A5" s="14" t="s">
        <v>198</v>
      </c>
      <c r="B5" s="53" t="s">
        <v>131</v>
      </c>
      <c r="C5" s="53" t="s">
        <v>13</v>
      </c>
      <c r="D5" s="53" t="s">
        <v>183</v>
      </c>
      <c r="E5" s="53" t="s">
        <v>14</v>
      </c>
      <c r="F5" s="53" t="s">
        <v>15</v>
      </c>
      <c r="G5" s="53" t="s">
        <v>16</v>
      </c>
      <c r="H5" s="53" t="s">
        <v>194</v>
      </c>
      <c r="I5" s="53" t="s">
        <v>200</v>
      </c>
      <c r="J5" s="53" t="s">
        <v>201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25">
      <c r="A7" s="10" t="s">
        <v>167</v>
      </c>
      <c r="B7" s="16">
        <v>3793.6527409999999</v>
      </c>
      <c r="C7" s="16">
        <v>3044.7257300000001</v>
      </c>
      <c r="D7" s="16">
        <v>4267.0956169999999</v>
      </c>
      <c r="E7" s="16">
        <v>978.59868801999983</v>
      </c>
      <c r="F7" s="16">
        <v>2284.5580080200002</v>
      </c>
      <c r="G7" s="16">
        <v>3364.9328540199999</v>
      </c>
      <c r="H7" s="16">
        <v>4634.6722440200001</v>
      </c>
      <c r="I7" s="16">
        <v>1044.9753799999996</v>
      </c>
      <c r="J7" s="16">
        <v>2024.0243529999993</v>
      </c>
      <c r="K7" s="16"/>
      <c r="M7" s="16">
        <v>3793.6527409999999</v>
      </c>
      <c r="N7" s="16">
        <v>4267.0956169999999</v>
      </c>
      <c r="O7" s="16">
        <v>4634.6722440200001</v>
      </c>
    </row>
    <row r="8" spans="1:15" x14ac:dyDescent="0.25">
      <c r="A8" s="18" t="s">
        <v>185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0.12479868567917518</v>
      </c>
      <c r="O8" s="20">
        <v>8.6142111640429286E-2</v>
      </c>
    </row>
    <row r="9" spans="1:15" x14ac:dyDescent="0.25">
      <c r="A9" s="50" t="s">
        <v>168</v>
      </c>
      <c r="B9" s="16">
        <v>2940.5166409999997</v>
      </c>
      <c r="C9" s="16">
        <v>2416.9531800000004</v>
      </c>
      <c r="D9" s="16">
        <v>3388.3422170000003</v>
      </c>
      <c r="E9" s="16">
        <v>772.22013801999981</v>
      </c>
      <c r="F9" s="16">
        <v>1928.18911802</v>
      </c>
      <c r="G9" s="16">
        <v>2853.9734990199995</v>
      </c>
      <c r="H9" s="16">
        <v>3895.6022890199997</v>
      </c>
      <c r="I9" s="16">
        <v>894.9388299999996</v>
      </c>
      <c r="J9" s="16">
        <v>1851.4652029999993</v>
      </c>
      <c r="K9" s="16"/>
      <c r="M9" s="16">
        <v>2940.5166409999997</v>
      </c>
      <c r="N9" s="16">
        <v>3388.3422170000003</v>
      </c>
      <c r="O9" s="16">
        <v>3895.6022890199997</v>
      </c>
    </row>
    <row r="10" spans="1:15" x14ac:dyDescent="0.25">
      <c r="A10" s="18" t="s">
        <v>185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0.15229486198306486</v>
      </c>
      <c r="O10" s="20">
        <v>0.14970744970061545</v>
      </c>
    </row>
    <row r="11" spans="1:15" x14ac:dyDescent="0.25">
      <c r="A11" s="50" t="s">
        <v>169</v>
      </c>
      <c r="B11" s="16">
        <v>853.13609999999994</v>
      </c>
      <c r="C11" s="16">
        <v>627.77254999999991</v>
      </c>
      <c r="D11" s="16">
        <v>878.75339999999983</v>
      </c>
      <c r="E11" s="16">
        <v>206.37855000000002</v>
      </c>
      <c r="F11" s="16">
        <v>356.36889000000008</v>
      </c>
      <c r="G11" s="16">
        <v>510.95935500000007</v>
      </c>
      <c r="H11" s="16">
        <v>739.06995500000005</v>
      </c>
      <c r="I11" s="16">
        <v>150.03654999999998</v>
      </c>
      <c r="J11" s="16">
        <v>172.55914999999999</v>
      </c>
      <c r="K11" s="16"/>
      <c r="M11" s="16">
        <v>853.13609999999994</v>
      </c>
      <c r="N11" s="16">
        <v>878.75339999999983</v>
      </c>
      <c r="O11" s="16">
        <v>739.06995500000005</v>
      </c>
    </row>
    <row r="12" spans="1:15" x14ac:dyDescent="0.25">
      <c r="A12" s="18" t="s">
        <v>185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3.0027213711856682E-2</v>
      </c>
      <c r="O12" s="20">
        <v>-0.15895636363967391</v>
      </c>
    </row>
    <row r="13" spans="1:15" x14ac:dyDescent="0.25">
      <c r="A13" s="33"/>
    </row>
    <row r="14" spans="1:15" x14ac:dyDescent="0.25">
      <c r="A14" s="14" t="s">
        <v>199</v>
      </c>
      <c r="B14" s="53" t="s">
        <v>131</v>
      </c>
      <c r="C14" s="53" t="s">
        <v>13</v>
      </c>
      <c r="D14" s="53" t="s">
        <v>183</v>
      </c>
      <c r="E14" s="53" t="s">
        <v>14</v>
      </c>
      <c r="F14" s="53" t="s">
        <v>15</v>
      </c>
      <c r="G14" s="53" t="s">
        <v>16</v>
      </c>
      <c r="H14" s="53" t="s">
        <v>194</v>
      </c>
      <c r="I14" s="53" t="s">
        <v>200</v>
      </c>
      <c r="J14" s="53" t="s">
        <v>201</v>
      </c>
      <c r="K14" s="55"/>
      <c r="L14" s="54"/>
      <c r="M14" s="53">
        <v>2013</v>
      </c>
      <c r="N14" s="53">
        <v>2014</v>
      </c>
      <c r="O14" s="53">
        <v>2015</v>
      </c>
    </row>
    <row r="15" spans="1:15" x14ac:dyDescent="0.25">
      <c r="A15" s="51" t="s">
        <v>170</v>
      </c>
      <c r="B15" s="21">
        <v>86.050299585233716</v>
      </c>
      <c r="C15" s="21">
        <v>80.96682031613922</v>
      </c>
      <c r="D15" s="21">
        <v>72.927694274259409</v>
      </c>
      <c r="E15" s="21">
        <v>44.037422831820784</v>
      </c>
      <c r="F15" s="21">
        <v>40.666879795342432</v>
      </c>
      <c r="G15" s="21">
        <v>37.832423450189175</v>
      </c>
      <c r="H15" s="35">
        <v>35.775972164944939</v>
      </c>
      <c r="I15" s="35">
        <v>21.76955462191048</v>
      </c>
      <c r="J15" s="35">
        <v>27.832778045710679</v>
      </c>
      <c r="K15" s="21"/>
      <c r="M15" s="16">
        <v>86.050299585233716</v>
      </c>
      <c r="N15" s="16">
        <v>72.927694274259409</v>
      </c>
      <c r="O15" s="16">
        <v>35.775972164944939</v>
      </c>
    </row>
    <row r="16" spans="1:15" x14ac:dyDescent="0.25">
      <c r="A16" s="18" t="s">
        <v>185</v>
      </c>
      <c r="B16" s="22"/>
      <c r="C16" s="22"/>
      <c r="D16" s="23"/>
      <c r="E16" s="23"/>
      <c r="F16" s="23"/>
      <c r="G16" s="23"/>
      <c r="H16" s="23"/>
      <c r="I16" s="23"/>
      <c r="J16" s="23"/>
      <c r="K16" s="23"/>
      <c r="M16" s="20"/>
      <c r="N16" s="20">
        <v>-0.15249924026093864</v>
      </c>
      <c r="O16" s="20">
        <v>-0.50943228740508195</v>
      </c>
    </row>
    <row r="17" spans="1:15" x14ac:dyDescent="0.25">
      <c r="A17" s="52" t="s">
        <v>168</v>
      </c>
      <c r="B17" s="21">
        <v>93.075940060469435</v>
      </c>
      <c r="C17" s="21">
        <v>86.43417418383028</v>
      </c>
      <c r="D17" s="21">
        <v>77.693520474752631</v>
      </c>
      <c r="E17" s="21">
        <v>47.20962440654705</v>
      </c>
      <c r="F17" s="21">
        <v>41.614782561870825</v>
      </c>
      <c r="G17" s="21">
        <v>38.505725204874018</v>
      </c>
      <c r="H17" s="35">
        <v>36.357901064385736</v>
      </c>
      <c r="I17" s="35">
        <v>21.105644634540237</v>
      </c>
      <c r="J17" s="35">
        <v>27.932194013482064</v>
      </c>
      <c r="K17" s="21"/>
      <c r="M17" s="16">
        <v>93.075940060469435</v>
      </c>
      <c r="N17" s="16">
        <v>77.693520474752631</v>
      </c>
      <c r="O17" s="16">
        <v>36.357901064385736</v>
      </c>
    </row>
    <row r="18" spans="1:15" x14ac:dyDescent="0.25">
      <c r="A18" s="18" t="s">
        <v>185</v>
      </c>
      <c r="B18" s="22"/>
      <c r="C18" s="22"/>
      <c r="D18" s="23"/>
      <c r="E18" s="23"/>
      <c r="F18" s="23"/>
      <c r="G18" s="23"/>
      <c r="H18" s="23"/>
      <c r="I18" s="23"/>
      <c r="J18" s="23"/>
      <c r="K18" s="23"/>
      <c r="M18" s="20"/>
      <c r="N18" s="20">
        <v>-0.16526741041479864</v>
      </c>
      <c r="O18" s="20">
        <v>-0.53203432098046533</v>
      </c>
    </row>
    <row r="19" spans="1:15" x14ac:dyDescent="0.25">
      <c r="A19" s="52" t="s">
        <v>169</v>
      </c>
      <c r="B19" s="21">
        <v>61.834922072649519</v>
      </c>
      <c r="C19" s="21">
        <v>59.924472707525716</v>
      </c>
      <c r="D19" s="21">
        <v>54.558389192039783</v>
      </c>
      <c r="E19" s="21">
        <v>32.149366444982526</v>
      </c>
      <c r="F19" s="21">
        <v>35.533294026053866</v>
      </c>
      <c r="G19" s="21">
        <v>34.069215629182423</v>
      </c>
      <c r="H19" s="35">
        <v>32.708652843719847</v>
      </c>
      <c r="I19" s="35">
        <v>25.729648527845033</v>
      </c>
      <c r="J19" s="35">
        <v>26.766099141976561</v>
      </c>
      <c r="K19" s="21"/>
      <c r="M19" s="16">
        <v>61.834922072649519</v>
      </c>
      <c r="N19" s="16">
        <v>54.558389192039783</v>
      </c>
      <c r="O19" s="16">
        <v>32.708652843719847</v>
      </c>
    </row>
    <row r="20" spans="1:15" x14ac:dyDescent="0.25">
      <c r="A20" s="18" t="s">
        <v>185</v>
      </c>
      <c r="B20" s="41"/>
      <c r="C20" s="41"/>
      <c r="D20" s="40"/>
      <c r="E20" s="40"/>
      <c r="F20" s="40"/>
      <c r="G20" s="40"/>
      <c r="H20" s="40"/>
      <c r="I20" s="40"/>
      <c r="J20" s="40"/>
      <c r="K20" s="40"/>
      <c r="M20" s="20"/>
      <c r="N20" s="20">
        <v>-0.11767675347048345</v>
      </c>
      <c r="O20" s="20">
        <v>-0.40048353098203038</v>
      </c>
    </row>
    <row r="21" spans="1:15" x14ac:dyDescent="0.25">
      <c r="A21" s="33"/>
    </row>
    <row r="22" spans="1:15" x14ac:dyDescent="0.25">
      <c r="A22" s="14" t="s">
        <v>162</v>
      </c>
      <c r="B22" s="53" t="s">
        <v>131</v>
      </c>
      <c r="C22" s="53" t="s">
        <v>13</v>
      </c>
      <c r="D22" s="53" t="s">
        <v>183</v>
      </c>
      <c r="E22" s="53" t="s">
        <v>14</v>
      </c>
      <c r="F22" s="53" t="s">
        <v>15</v>
      </c>
      <c r="G22" s="53" t="s">
        <v>16</v>
      </c>
      <c r="H22" s="53" t="s">
        <v>194</v>
      </c>
      <c r="I22" s="53" t="s">
        <v>200</v>
      </c>
      <c r="J22" s="53" t="s">
        <v>201</v>
      </c>
      <c r="K22" s="55"/>
      <c r="L22" s="54"/>
      <c r="M22" s="53">
        <v>2013</v>
      </c>
      <c r="N22" s="53">
        <v>2014</v>
      </c>
      <c r="O22" s="53">
        <v>2015</v>
      </c>
    </row>
    <row r="23" spans="1:15" x14ac:dyDescent="0.25">
      <c r="A23" s="10" t="s">
        <v>17</v>
      </c>
      <c r="B23" s="21">
        <v>1351</v>
      </c>
      <c r="C23" s="16">
        <v>871.2</v>
      </c>
      <c r="D23" s="16">
        <v>1067.6999999999998</v>
      </c>
      <c r="E23" s="16">
        <v>135.1</v>
      </c>
      <c r="F23" s="16">
        <v>301.10000000000002</v>
      </c>
      <c r="G23" s="16">
        <v>443.9</v>
      </c>
      <c r="H23" s="16">
        <v>589.20000000000005</v>
      </c>
      <c r="I23" s="16">
        <v>107.2</v>
      </c>
      <c r="J23" s="16">
        <v>252.59999999999997</v>
      </c>
      <c r="K23" s="16"/>
      <c r="M23" s="16">
        <v>1351</v>
      </c>
      <c r="N23" s="16">
        <v>1067.6999999999998</v>
      </c>
      <c r="O23" s="16">
        <v>589.20000000000005</v>
      </c>
    </row>
    <row r="24" spans="1:15" x14ac:dyDescent="0.25">
      <c r="A24" s="18" t="s">
        <v>185</v>
      </c>
      <c r="B24" s="22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-0.20969652109548498</v>
      </c>
      <c r="O24" s="20">
        <v>-0.44815959539196393</v>
      </c>
    </row>
    <row r="25" spans="1:15" x14ac:dyDescent="0.25">
      <c r="A25" s="10" t="s">
        <v>142</v>
      </c>
      <c r="B25" s="21">
        <v>372.2</v>
      </c>
      <c r="C25" s="16">
        <v>275.60000000000002</v>
      </c>
      <c r="D25" s="16">
        <v>345.9</v>
      </c>
      <c r="E25" s="16">
        <v>46.1</v>
      </c>
      <c r="F25" s="16">
        <v>101.7</v>
      </c>
      <c r="G25" s="16">
        <v>141.69999999999999</v>
      </c>
      <c r="H25" s="16">
        <v>184.2</v>
      </c>
      <c r="I25" s="16">
        <v>25</v>
      </c>
      <c r="J25" s="16">
        <v>63.4</v>
      </c>
      <c r="K25" s="16"/>
      <c r="M25" s="16">
        <v>372.2</v>
      </c>
      <c r="N25" s="16">
        <v>345.9</v>
      </c>
      <c r="O25" s="16">
        <v>184.2</v>
      </c>
    </row>
    <row r="26" spans="1:15" x14ac:dyDescent="0.25">
      <c r="A26" s="18" t="s">
        <v>185</v>
      </c>
      <c r="B26" s="22"/>
      <c r="C26" s="19"/>
      <c r="D26" s="20"/>
      <c r="E26" s="20"/>
      <c r="F26" s="20"/>
      <c r="G26" s="20"/>
      <c r="H26" s="20"/>
      <c r="I26" s="20"/>
      <c r="J26" s="20"/>
      <c r="K26" s="20"/>
      <c r="M26" s="20"/>
      <c r="N26" s="20">
        <v>-7.0660934981192969E-2</v>
      </c>
      <c r="O26" s="20">
        <v>-0.46747614917606239</v>
      </c>
    </row>
    <row r="27" spans="1:15" x14ac:dyDescent="0.25">
      <c r="A27" s="10" t="s">
        <v>94</v>
      </c>
      <c r="B27" s="21">
        <v>-71.5</v>
      </c>
      <c r="C27" s="16">
        <v>-50.1</v>
      </c>
      <c r="D27" s="16">
        <v>-63.6</v>
      </c>
      <c r="E27" s="16">
        <v>-7.4</v>
      </c>
      <c r="F27" s="16">
        <v>-20.100000000000001</v>
      </c>
      <c r="G27" s="16">
        <v>-30.7</v>
      </c>
      <c r="H27" s="16">
        <v>-40.6</v>
      </c>
      <c r="I27" s="16">
        <v>-9.1</v>
      </c>
      <c r="J27" s="16">
        <v>-19.600000000000001</v>
      </c>
      <c r="K27" s="16"/>
      <c r="M27" s="16">
        <v>-71.5</v>
      </c>
      <c r="N27" s="16">
        <v>-63.6</v>
      </c>
      <c r="O27" s="16">
        <v>-40.6</v>
      </c>
    </row>
    <row r="28" spans="1:15" x14ac:dyDescent="0.25">
      <c r="A28" s="18" t="s">
        <v>185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-0.1104895104895105</v>
      </c>
      <c r="O28" s="20">
        <v>-0.36163522012578619</v>
      </c>
    </row>
    <row r="29" spans="1:15" x14ac:dyDescent="0.25">
      <c r="A29" s="10" t="s">
        <v>143</v>
      </c>
      <c r="B29" s="21">
        <v>787.1</v>
      </c>
      <c r="C29" s="16">
        <v>489.8</v>
      </c>
      <c r="D29" s="16">
        <v>576.29999999999995</v>
      </c>
      <c r="E29" s="16">
        <v>56.6</v>
      </c>
      <c r="F29" s="16">
        <v>117.8</v>
      </c>
      <c r="G29" s="16">
        <v>184</v>
      </c>
      <c r="H29" s="16">
        <v>256.8</v>
      </c>
      <c r="I29" s="16">
        <v>48.9</v>
      </c>
      <c r="J29" s="16">
        <v>112.09999999999998</v>
      </c>
      <c r="K29" s="16"/>
      <c r="M29" s="16">
        <v>787.1</v>
      </c>
      <c r="N29" s="16">
        <v>576.29999999999995</v>
      </c>
      <c r="O29" s="16">
        <v>256.8</v>
      </c>
    </row>
    <row r="30" spans="1:15" x14ac:dyDescent="0.25">
      <c r="A30" s="18" t="s">
        <v>185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-0.26781857451403901</v>
      </c>
      <c r="O30" s="20">
        <v>-0.55439875065070265</v>
      </c>
    </row>
    <row r="31" spans="1:15" x14ac:dyDescent="0.25">
      <c r="A31" s="10" t="s">
        <v>27</v>
      </c>
      <c r="B31" s="21">
        <v>858.6</v>
      </c>
      <c r="C31" s="16">
        <v>539.9</v>
      </c>
      <c r="D31" s="16">
        <v>639.89999999999986</v>
      </c>
      <c r="E31" s="16">
        <v>64</v>
      </c>
      <c r="F31" s="16">
        <v>137.89999999999998</v>
      </c>
      <c r="G31" s="16">
        <v>214.7</v>
      </c>
      <c r="H31" s="16">
        <v>297.39999999999998</v>
      </c>
      <c r="I31" s="16">
        <v>58</v>
      </c>
      <c r="J31" s="16">
        <v>131.69999999999999</v>
      </c>
      <c r="K31" s="16"/>
      <c r="M31" s="16">
        <v>858.6</v>
      </c>
      <c r="N31" s="16">
        <v>639.89999999999986</v>
      </c>
      <c r="O31" s="16">
        <v>297.39999999999998</v>
      </c>
    </row>
    <row r="32" spans="1:15" x14ac:dyDescent="0.25">
      <c r="A32" s="18" t="s">
        <v>185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-0.25471698113207564</v>
      </c>
      <c r="O32" s="20">
        <v>-0.53523988123144228</v>
      </c>
    </row>
    <row r="33" spans="1:15" x14ac:dyDescent="0.25">
      <c r="A33" s="10" t="s">
        <v>144</v>
      </c>
      <c r="B33" s="21">
        <v>766.2</v>
      </c>
      <c r="C33" s="16">
        <v>474.9</v>
      </c>
      <c r="D33" s="16">
        <v>763</v>
      </c>
      <c r="E33" s="16">
        <v>53.9</v>
      </c>
      <c r="F33" s="16">
        <v>72.7</v>
      </c>
      <c r="G33" s="16">
        <v>203.89999999999998</v>
      </c>
      <c r="H33" s="16">
        <v>279.10000000000002</v>
      </c>
      <c r="I33" s="16">
        <v>35.5</v>
      </c>
      <c r="J33" s="16">
        <v>80.499999999999972</v>
      </c>
      <c r="K33" s="16"/>
      <c r="M33" s="16">
        <v>766.2</v>
      </c>
      <c r="N33" s="16">
        <v>763</v>
      </c>
      <c r="O33" s="16">
        <v>279.10000000000002</v>
      </c>
    </row>
    <row r="34" spans="1:15" x14ac:dyDescent="0.25">
      <c r="A34" s="18" t="s">
        <v>185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-4.1764552336205352E-3</v>
      </c>
      <c r="O34" s="20">
        <v>-0.63420707732634329</v>
      </c>
    </row>
    <row r="35" spans="1:15" x14ac:dyDescent="0.25">
      <c r="A35" s="10" t="s">
        <v>163</v>
      </c>
    </row>
    <row r="36" spans="1:15" x14ac:dyDescent="0.25">
      <c r="A36" s="26" t="s">
        <v>145</v>
      </c>
      <c r="B36" s="20">
        <v>0.58260547742413027</v>
      </c>
      <c r="C36" s="20">
        <v>0.56221303948576673</v>
      </c>
      <c r="D36" s="20">
        <v>0.53975835908963199</v>
      </c>
      <c r="E36" s="20">
        <v>0.41894892672094747</v>
      </c>
      <c r="F36" s="20">
        <v>0.39123214878777812</v>
      </c>
      <c r="G36" s="20">
        <v>0.41450777202072542</v>
      </c>
      <c r="H36" s="20">
        <v>0.43584521384928715</v>
      </c>
      <c r="I36" s="20">
        <v>0.45615671641791045</v>
      </c>
      <c r="J36" s="20">
        <v>0.44378463974663496</v>
      </c>
      <c r="K36" s="20"/>
      <c r="M36" s="20">
        <v>0.58260547742413027</v>
      </c>
      <c r="N36" s="20">
        <v>0.53975835908963199</v>
      </c>
      <c r="O36" s="20">
        <v>0.43584521384928715</v>
      </c>
    </row>
    <row r="37" spans="1:15" x14ac:dyDescent="0.25">
      <c r="A37" s="26" t="s">
        <v>27</v>
      </c>
      <c r="B37" s="20">
        <v>0.63552923760177649</v>
      </c>
      <c r="C37" s="20">
        <v>0.61971992653810826</v>
      </c>
      <c r="D37" s="20">
        <v>0.59932565327339138</v>
      </c>
      <c r="E37" s="20">
        <v>0.47372316802368619</v>
      </c>
      <c r="F37" s="20">
        <v>0.45798737960810348</v>
      </c>
      <c r="G37" s="20">
        <v>0.48366749267853121</v>
      </c>
      <c r="H37" s="20">
        <v>0.50475220638153417</v>
      </c>
      <c r="I37" s="20">
        <v>0.54104477611940294</v>
      </c>
      <c r="J37" s="20">
        <v>0.5213776722090262</v>
      </c>
      <c r="K37" s="20"/>
      <c r="M37" s="20">
        <v>0.63552923760177649</v>
      </c>
      <c r="N37" s="20">
        <v>0.59932565327339138</v>
      </c>
      <c r="O37" s="20">
        <v>0.50475220638153417</v>
      </c>
    </row>
    <row r="38" spans="1:15" x14ac:dyDescent="0.25">
      <c r="A38" s="26" t="s">
        <v>144</v>
      </c>
      <c r="B38" s="20">
        <v>0.56713545521835684</v>
      </c>
      <c r="C38" s="20">
        <v>0.54511019283746553</v>
      </c>
      <c r="D38" s="20">
        <v>0.71462021166994483</v>
      </c>
      <c r="E38" s="20">
        <v>0.39896373056994822</v>
      </c>
      <c r="F38" s="20">
        <v>0.24144802391232148</v>
      </c>
      <c r="G38" s="20">
        <v>0.45933768866861902</v>
      </c>
      <c r="H38" s="20">
        <v>0.47369314324507805</v>
      </c>
      <c r="I38" s="20">
        <v>0.33115671641791045</v>
      </c>
      <c r="J38" s="20">
        <v>0.31868566904196349</v>
      </c>
      <c r="K38" s="20"/>
      <c r="M38" s="20">
        <v>0.56713545521835684</v>
      </c>
      <c r="N38" s="20">
        <v>0.71462021166994483</v>
      </c>
      <c r="O38" s="20">
        <v>0.47369314324507805</v>
      </c>
    </row>
    <row r="39" spans="1:15" x14ac:dyDescent="0.25">
      <c r="A39" s="33"/>
    </row>
    <row r="40" spans="1:15" x14ac:dyDescent="0.25">
      <c r="A40" s="14" t="s">
        <v>146</v>
      </c>
      <c r="B40" s="53" t="s">
        <v>131</v>
      </c>
      <c r="C40" s="53" t="s">
        <v>13</v>
      </c>
      <c r="D40" s="53" t="s">
        <v>183</v>
      </c>
      <c r="E40" s="53" t="s">
        <v>14</v>
      </c>
      <c r="F40" s="53" t="s">
        <v>15</v>
      </c>
      <c r="G40" s="53" t="s">
        <v>16</v>
      </c>
      <c r="H40" s="53" t="s">
        <v>194</v>
      </c>
      <c r="I40" s="53" t="s">
        <v>200</v>
      </c>
      <c r="J40" s="53" t="s">
        <v>201</v>
      </c>
      <c r="K40" s="55"/>
      <c r="L40" s="54"/>
      <c r="M40" s="53">
        <v>2013</v>
      </c>
      <c r="N40" s="53">
        <v>2014</v>
      </c>
      <c r="O40" s="53">
        <v>2015</v>
      </c>
    </row>
    <row r="41" spans="1:15" ht="45" x14ac:dyDescent="0.25">
      <c r="A41" s="27" t="s">
        <v>188</v>
      </c>
      <c r="B41" s="24">
        <v>125.7</v>
      </c>
      <c r="C41" s="24" t="s">
        <v>184</v>
      </c>
      <c r="D41" s="24">
        <v>195</v>
      </c>
      <c r="E41" s="24" t="s">
        <v>184</v>
      </c>
      <c r="F41" s="24" t="s">
        <v>184</v>
      </c>
      <c r="G41" s="24" t="s">
        <v>184</v>
      </c>
      <c r="H41" s="24">
        <v>301.5</v>
      </c>
      <c r="I41" s="24" t="s">
        <v>184</v>
      </c>
      <c r="J41" s="24" t="s">
        <v>184</v>
      </c>
      <c r="K41" s="24"/>
      <c r="M41" s="24">
        <v>125.7</v>
      </c>
      <c r="N41" s="24">
        <v>195</v>
      </c>
      <c r="O41" s="24">
        <v>301.5</v>
      </c>
    </row>
    <row r="42" spans="1:15" x14ac:dyDescent="0.25">
      <c r="A42" s="18" t="s">
        <v>185</v>
      </c>
      <c r="B42" s="19"/>
      <c r="C42" s="19"/>
      <c r="D42" s="20"/>
      <c r="E42" s="20"/>
      <c r="F42" s="20"/>
      <c r="G42" s="20"/>
      <c r="H42" s="20"/>
      <c r="I42" s="20"/>
      <c r="J42" s="20"/>
      <c r="K42" s="20"/>
      <c r="M42" s="20"/>
      <c r="N42" s="20">
        <v>0</v>
      </c>
      <c r="O42" s="20">
        <v>0.54615384615384621</v>
      </c>
    </row>
    <row r="43" spans="1:15" x14ac:dyDescent="0.25">
      <c r="A43" s="33"/>
    </row>
    <row r="44" spans="1:15" x14ac:dyDescent="0.25">
      <c r="A44" s="14" t="s">
        <v>147</v>
      </c>
      <c r="B44" s="53" t="s">
        <v>131</v>
      </c>
      <c r="C44" s="53" t="s">
        <v>13</v>
      </c>
      <c r="D44" s="53" t="s">
        <v>183</v>
      </c>
      <c r="E44" s="53" t="s">
        <v>14</v>
      </c>
      <c r="F44" s="53" t="s">
        <v>15</v>
      </c>
      <c r="G44" s="53" t="s">
        <v>16</v>
      </c>
      <c r="H44" s="53" t="s">
        <v>194</v>
      </c>
      <c r="I44" s="53" t="s">
        <v>200</v>
      </c>
      <c r="J44" s="53" t="s">
        <v>201</v>
      </c>
      <c r="K44" s="55"/>
      <c r="L44" s="54"/>
      <c r="M44" s="53">
        <v>2013</v>
      </c>
      <c r="N44" s="53">
        <v>2014</v>
      </c>
      <c r="O44" s="53">
        <v>2015</v>
      </c>
    </row>
    <row r="45" spans="1:15" x14ac:dyDescent="0.25">
      <c r="A45" s="10" t="s">
        <v>148</v>
      </c>
      <c r="B45" s="37">
        <v>0.58260547742413027</v>
      </c>
      <c r="C45" s="37">
        <v>0.56221303948576673</v>
      </c>
      <c r="D45" s="37">
        <v>0.53975835908963199</v>
      </c>
      <c r="E45" s="37">
        <v>0.41894892672094747</v>
      </c>
      <c r="F45" s="37">
        <v>0.39123214878777812</v>
      </c>
      <c r="G45" s="37">
        <v>0.41450777202072542</v>
      </c>
      <c r="H45" s="37">
        <v>0.43584521384928715</v>
      </c>
      <c r="I45" s="37">
        <v>0.45615671641791045</v>
      </c>
      <c r="J45" s="37">
        <v>0.44378463974663496</v>
      </c>
      <c r="K45" s="37"/>
      <c r="M45" s="37">
        <v>0.58260547742413027</v>
      </c>
      <c r="N45" s="37">
        <v>0.53975835908963199</v>
      </c>
      <c r="O45" s="37">
        <v>0.43584521384928715</v>
      </c>
    </row>
    <row r="46" spans="1:15" x14ac:dyDescent="0.25">
      <c r="A46" s="25" t="s">
        <v>171</v>
      </c>
      <c r="B46" s="42">
        <v>22.519866620262629</v>
      </c>
      <c r="C46" s="42">
        <v>18.856698773785762</v>
      </c>
      <c r="D46" s="42">
        <v>17.208414407703842</v>
      </c>
      <c r="E46" s="42">
        <v>10.399569943053029</v>
      </c>
      <c r="F46" s="42">
        <v>11.631689423563119</v>
      </c>
      <c r="G46" s="42">
        <v>11.163607865717971</v>
      </c>
      <c r="H46" s="42">
        <v>11.367503523465256</v>
      </c>
      <c r="I46" s="42">
        <v>8.1248727101418812</v>
      </c>
      <c r="J46" s="42"/>
      <c r="K46" s="42"/>
      <c r="L46" s="25"/>
      <c r="M46" s="42">
        <v>22.519866620262629</v>
      </c>
      <c r="N46" s="42">
        <v>17.208414407703842</v>
      </c>
      <c r="O46" s="42">
        <v>11.367503523465256</v>
      </c>
    </row>
    <row r="47" spans="1:15" x14ac:dyDescent="0.25">
      <c r="A47" s="31" t="s">
        <v>172</v>
      </c>
      <c r="B47" s="43">
        <v>50.996710653786472</v>
      </c>
      <c r="C47" s="43">
        <v>41.351784499577043</v>
      </c>
      <c r="D47" s="43">
        <v>35.553294650348917</v>
      </c>
      <c r="E47" s="43">
        <v>14.67081831187078</v>
      </c>
      <c r="F47" s="43">
        <v>14.404951141227031</v>
      </c>
      <c r="G47" s="43">
        <v>14.684940744816855</v>
      </c>
      <c r="H47" s="43">
        <v>15.093036413050655</v>
      </c>
      <c r="I47" s="43">
        <v>11.365098175355335</v>
      </c>
      <c r="J47" s="43">
        <v>13.519875268867819</v>
      </c>
      <c r="K47" s="58"/>
      <c r="M47" s="43">
        <v>50.996710653786472</v>
      </c>
      <c r="N47" s="43">
        <v>35.553294650348917</v>
      </c>
      <c r="O47" s="43">
        <v>15.093036413050655</v>
      </c>
    </row>
    <row r="48" spans="1:15" x14ac:dyDescent="0.25">
      <c r="A48" s="22"/>
      <c r="C48" s="30"/>
      <c r="D48" s="30"/>
      <c r="E48" s="30"/>
      <c r="F48" s="30"/>
      <c r="G48" s="30"/>
      <c r="H48" s="30"/>
      <c r="I48" s="30"/>
      <c r="J48" s="30"/>
      <c r="K48" s="30"/>
      <c r="M48" s="30"/>
      <c r="N48" s="30"/>
      <c r="O48" s="30"/>
    </row>
    <row r="49" spans="1:15" x14ac:dyDescent="0.25">
      <c r="A49" s="44" t="s">
        <v>173</v>
      </c>
      <c r="B49" s="45">
        <v>15434.328801</v>
      </c>
      <c r="C49" s="45">
        <v>11844.712530000001</v>
      </c>
      <c r="D49" s="45">
        <v>16209.468227000001</v>
      </c>
      <c r="E49" s="45">
        <v>3857.9988380199998</v>
      </c>
      <c r="F49" s="45">
        <v>8177.7438080200009</v>
      </c>
      <c r="G49" s="45">
        <v>12529.84286402</v>
      </c>
      <c r="H49" s="45">
        <v>17014.468989019999</v>
      </c>
      <c r="I49" s="45">
        <v>4302.6465099999996</v>
      </c>
      <c r="J49" s="45">
        <v>8291.4966129999993</v>
      </c>
      <c r="K49" s="59"/>
      <c r="M49" s="45">
        <v>15434.328801</v>
      </c>
      <c r="N49" s="45">
        <v>16209.468227000001</v>
      </c>
      <c r="O49" s="45">
        <v>17014.468989019999</v>
      </c>
    </row>
    <row r="50" spans="1:15" x14ac:dyDescent="0.25">
      <c r="A50" s="22"/>
    </row>
    <row r="51" spans="1:15" x14ac:dyDescent="0.25">
      <c r="A51" s="39" t="s">
        <v>174</v>
      </c>
    </row>
    <row r="52" spans="1:15" x14ac:dyDescent="0.25">
      <c r="A52" s="39" t="s">
        <v>175</v>
      </c>
    </row>
  </sheetData>
  <pageMargins left="0.7" right="0.7" top="0.75" bottom="0.75" header="0.3" footer="0.3"/>
  <pageSetup paperSize="9" scale="4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pane ySplit="5" topLeftCell="A9" activePane="bottomLeft" state="frozen"/>
      <selection pane="bottomLeft" activeCell="I27" sqref="I27"/>
    </sheetView>
  </sheetViews>
  <sheetFormatPr defaultRowHeight="15" x14ac:dyDescent="0.25"/>
  <cols>
    <col min="1" max="1" width="44.5703125" style="10" customWidth="1"/>
    <col min="2" max="16" width="9.28515625" style="10" customWidth="1"/>
    <col min="17" max="16384" width="9.140625" style="10"/>
  </cols>
  <sheetData>
    <row r="1" spans="1:16" ht="26.25" x14ac:dyDescent="0.25">
      <c r="A1" s="9" t="s">
        <v>132</v>
      </c>
    </row>
    <row r="2" spans="1:16" ht="15.75" x14ac:dyDescent="0.25">
      <c r="A2" s="11" t="s">
        <v>190</v>
      </c>
    </row>
    <row r="3" spans="1:16" ht="15.75" x14ac:dyDescent="0.2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6" s="12" customFormat="1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201</v>
      </c>
      <c r="K4" s="13"/>
    </row>
    <row r="5" spans="1:16" x14ac:dyDescent="0.25">
      <c r="A5" s="14" t="s">
        <v>154</v>
      </c>
      <c r="B5" s="53" t="s">
        <v>131</v>
      </c>
      <c r="C5" s="53" t="s">
        <v>13</v>
      </c>
      <c r="D5" s="53" t="s">
        <v>183</v>
      </c>
      <c r="E5" s="53" t="s">
        <v>14</v>
      </c>
      <c r="F5" s="53" t="s">
        <v>15</v>
      </c>
      <c r="G5" s="53" t="s">
        <v>16</v>
      </c>
      <c r="H5" s="53" t="s">
        <v>194</v>
      </c>
      <c r="I5" s="53" t="s">
        <v>200</v>
      </c>
      <c r="J5" s="53" t="s">
        <v>201</v>
      </c>
      <c r="K5" s="55"/>
      <c r="L5" s="54"/>
      <c r="M5" s="53">
        <v>2013</v>
      </c>
      <c r="N5" s="53">
        <v>2014</v>
      </c>
      <c r="O5" s="53">
        <v>2015</v>
      </c>
      <c r="P5" s="55"/>
    </row>
    <row r="6" spans="1:16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  <c r="P6" s="15"/>
    </row>
    <row r="7" spans="1:16" x14ac:dyDescent="0.25">
      <c r="A7" s="10" t="s">
        <v>155</v>
      </c>
      <c r="B7" s="16">
        <v>2102.0653049999996</v>
      </c>
      <c r="C7" s="16">
        <v>2000.6659400000003</v>
      </c>
      <c r="D7" s="16">
        <v>2619.4032219999999</v>
      </c>
      <c r="E7" s="16">
        <v>568.34923299999991</v>
      </c>
      <c r="F7" s="16">
        <v>1243.2390409999998</v>
      </c>
      <c r="G7" s="16">
        <v>1881.0828219999999</v>
      </c>
      <c r="H7" s="16">
        <v>2375.1576049999999</v>
      </c>
      <c r="I7" s="16">
        <v>624.88851500000021</v>
      </c>
      <c r="J7" s="16">
        <v>1260.0520220000001</v>
      </c>
      <c r="K7" s="16"/>
      <c r="M7" s="16">
        <v>2102.0653049999996</v>
      </c>
      <c r="N7" s="16">
        <v>2619.4032219999999</v>
      </c>
      <c r="O7" s="16">
        <v>2375.1576049999999</v>
      </c>
      <c r="P7" s="16"/>
    </row>
    <row r="8" spans="1:16" x14ac:dyDescent="0.25">
      <c r="A8" s="18" t="s">
        <v>185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0.24610934577981647</v>
      </c>
      <c r="O8" s="20">
        <v>-9.3244757030385927E-2</v>
      </c>
      <c r="P8" s="20"/>
    </row>
    <row r="9" spans="1:16" x14ac:dyDescent="0.25">
      <c r="A9" s="50" t="s">
        <v>156</v>
      </c>
      <c r="B9" s="16">
        <v>119.82520000000001</v>
      </c>
      <c r="C9" s="16">
        <v>235.07522999999998</v>
      </c>
      <c r="D9" s="16">
        <v>283.64382000000001</v>
      </c>
      <c r="E9" s="16">
        <v>52.396123999999993</v>
      </c>
      <c r="F9" s="16">
        <v>124.40981399999998</v>
      </c>
      <c r="G9" s="16">
        <v>168.67554199999998</v>
      </c>
      <c r="H9" s="16">
        <v>286.17154199999993</v>
      </c>
      <c r="I9" s="16">
        <v>108.99093400000032</v>
      </c>
      <c r="J9" s="16">
        <v>277.98714200000035</v>
      </c>
      <c r="K9" s="16"/>
      <c r="M9" s="16">
        <v>119.82520000000001</v>
      </c>
      <c r="N9" s="16">
        <v>283.64382000000001</v>
      </c>
      <c r="O9" s="16">
        <v>286.17154199999993</v>
      </c>
      <c r="P9" s="16"/>
    </row>
    <row r="10" spans="1:16" x14ac:dyDescent="0.25">
      <c r="A10" s="18" t="s">
        <v>185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1.3671466436108597</v>
      </c>
      <c r="O10" s="20">
        <v>8.911606112200543E-3</v>
      </c>
      <c r="P10" s="20"/>
    </row>
    <row r="11" spans="1:16" x14ac:dyDescent="0.25">
      <c r="A11" s="50" t="s">
        <v>157</v>
      </c>
      <c r="B11" s="16">
        <v>1676.897575</v>
      </c>
      <c r="C11" s="16">
        <v>1517.0657400000005</v>
      </c>
      <c r="D11" s="16">
        <v>2004.4955120000004</v>
      </c>
      <c r="E11" s="16">
        <v>441.16840900000005</v>
      </c>
      <c r="F11" s="16">
        <v>980.17112700000007</v>
      </c>
      <c r="G11" s="16">
        <v>1500.8224300000002</v>
      </c>
      <c r="H11" s="16">
        <v>1817.6465830000002</v>
      </c>
      <c r="I11" s="16">
        <v>455.69752099999999</v>
      </c>
      <c r="J11" s="16">
        <v>856.53864999999996</v>
      </c>
      <c r="K11" s="16"/>
      <c r="M11" s="16">
        <v>1676.897575</v>
      </c>
      <c r="N11" s="16">
        <v>2004.4955120000004</v>
      </c>
      <c r="O11" s="16">
        <v>1817.6465830000002</v>
      </c>
      <c r="P11" s="16"/>
    </row>
    <row r="12" spans="1:16" x14ac:dyDescent="0.25">
      <c r="A12" s="18" t="s">
        <v>185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0.19535953887940982</v>
      </c>
      <c r="O12" s="20">
        <v>-9.3214940059192397E-2</v>
      </c>
      <c r="P12" s="20"/>
    </row>
    <row r="13" spans="1:16" x14ac:dyDescent="0.25">
      <c r="A13" s="50" t="s">
        <v>158</v>
      </c>
      <c r="B13" s="16">
        <v>305.34252999999967</v>
      </c>
      <c r="C13" s="16">
        <v>248.52496999999974</v>
      </c>
      <c r="D13" s="16">
        <v>331.26388999999966</v>
      </c>
      <c r="E13" s="16">
        <v>74.784699999999901</v>
      </c>
      <c r="F13" s="16">
        <v>138.65809999999982</v>
      </c>
      <c r="G13" s="16">
        <v>211.58484999999973</v>
      </c>
      <c r="H13" s="16">
        <v>271.33947999999964</v>
      </c>
      <c r="I13" s="16">
        <v>60.20005999999993</v>
      </c>
      <c r="J13" s="16">
        <v>125.52622999999988</v>
      </c>
      <c r="K13" s="16"/>
      <c r="M13" s="16">
        <v>305.34252999999967</v>
      </c>
      <c r="N13" s="16">
        <v>331.26388999999966</v>
      </c>
      <c r="O13" s="16">
        <v>271.33947999999964</v>
      </c>
      <c r="P13" s="16"/>
    </row>
    <row r="14" spans="1:16" x14ac:dyDescent="0.25">
      <c r="A14" s="18" t="s">
        <v>185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8.4892726866447443E-2</v>
      </c>
      <c r="O14" s="20">
        <v>-0.18089629388823536</v>
      </c>
      <c r="P14" s="20"/>
    </row>
    <row r="15" spans="1:16" x14ac:dyDescent="0.25">
      <c r="A15" s="33"/>
    </row>
    <row r="16" spans="1:16" x14ac:dyDescent="0.25">
      <c r="A16" s="14" t="s">
        <v>159</v>
      </c>
      <c r="B16" s="53" t="s">
        <v>131</v>
      </c>
      <c r="C16" s="53" t="s">
        <v>13</v>
      </c>
      <c r="D16" s="53" t="s">
        <v>183</v>
      </c>
      <c r="E16" s="53" t="s">
        <v>14</v>
      </c>
      <c r="F16" s="53" t="s">
        <v>15</v>
      </c>
      <c r="G16" s="53" t="s">
        <v>16</v>
      </c>
      <c r="H16" s="53" t="s">
        <v>194</v>
      </c>
      <c r="I16" s="53" t="s">
        <v>200</v>
      </c>
      <c r="J16" s="53" t="s">
        <v>201</v>
      </c>
      <c r="K16" s="55"/>
      <c r="L16" s="54"/>
      <c r="M16" s="53">
        <v>2013</v>
      </c>
      <c r="N16" s="53">
        <v>2014</v>
      </c>
      <c r="O16" s="53">
        <v>2015</v>
      </c>
      <c r="P16" s="55"/>
    </row>
    <row r="17" spans="1:16" x14ac:dyDescent="0.25">
      <c r="A17" s="10" t="s">
        <v>160</v>
      </c>
      <c r="B17" s="21">
        <v>608.98324498363195</v>
      </c>
      <c r="C17" s="21">
        <v>563.69171598471564</v>
      </c>
      <c r="D17" s="21">
        <v>536.86212970296629</v>
      </c>
      <c r="E17" s="21">
        <v>393.60670615328002</v>
      </c>
      <c r="F17" s="21">
        <v>402.69246127478135</v>
      </c>
      <c r="G17" s="21">
        <v>384.79872032770123</v>
      </c>
      <c r="H17" s="35">
        <v>372.03736391822753</v>
      </c>
      <c r="I17" s="35">
        <v>243.87312169452696</v>
      </c>
      <c r="J17" s="35">
        <v>293.79674311992437</v>
      </c>
      <c r="K17" s="21"/>
      <c r="M17" s="16">
        <v>608.98324498363195</v>
      </c>
      <c r="N17" s="16">
        <v>536.86212970296629</v>
      </c>
      <c r="O17" s="16">
        <v>372.03736391822753</v>
      </c>
      <c r="P17" s="16"/>
    </row>
    <row r="18" spans="1:16" x14ac:dyDescent="0.25">
      <c r="A18" s="18" t="s">
        <v>185</v>
      </c>
      <c r="B18" s="22"/>
      <c r="C18" s="22"/>
      <c r="D18" s="23"/>
      <c r="E18" s="23"/>
      <c r="F18" s="23"/>
      <c r="G18" s="23"/>
      <c r="H18" s="57"/>
      <c r="I18" s="57"/>
      <c r="J18" s="57"/>
      <c r="K18" s="23"/>
      <c r="M18" s="20"/>
      <c r="N18" s="20">
        <v>-0.11842873490321415</v>
      </c>
      <c r="O18" s="20">
        <v>-0.30701507270764761</v>
      </c>
      <c r="P18" s="20"/>
    </row>
    <row r="19" spans="1:16" x14ac:dyDescent="0.25">
      <c r="A19" s="50" t="s">
        <v>156</v>
      </c>
      <c r="B19" s="21">
        <v>474.73551200898083</v>
      </c>
      <c r="C19" s="21">
        <v>459.71135131104569</v>
      </c>
      <c r="D19" s="21">
        <v>440.28061567388306</v>
      </c>
      <c r="E19" s="21">
        <v>332.14906176426678</v>
      </c>
      <c r="F19" s="21">
        <v>337.37868892059686</v>
      </c>
      <c r="G19" s="21">
        <v>332.67729771399337</v>
      </c>
      <c r="H19" s="35">
        <v>332.94091211093092</v>
      </c>
      <c r="I19" s="35">
        <v>246.88231846658002</v>
      </c>
      <c r="J19" s="35">
        <v>271.12304769835356</v>
      </c>
      <c r="K19" s="21"/>
      <c r="M19" s="16">
        <v>474.73551200898083</v>
      </c>
      <c r="N19" s="16">
        <v>440.28061567388306</v>
      </c>
      <c r="O19" s="16">
        <v>332.94091211093092</v>
      </c>
      <c r="P19" s="16"/>
    </row>
    <row r="20" spans="1:16" x14ac:dyDescent="0.25">
      <c r="A20" s="18" t="s">
        <v>185</v>
      </c>
      <c r="B20" s="22"/>
      <c r="C20" s="22"/>
      <c r="D20" s="23"/>
      <c r="E20" s="23"/>
      <c r="F20" s="23"/>
      <c r="G20" s="23"/>
      <c r="H20" s="57"/>
      <c r="I20" s="57"/>
      <c r="J20" s="57"/>
      <c r="K20" s="23"/>
      <c r="M20" s="20"/>
      <c r="N20" s="20">
        <v>-7.2577035977974158E-2</v>
      </c>
      <c r="O20" s="20">
        <v>-0.24379838616937644</v>
      </c>
      <c r="P20" s="20"/>
    </row>
    <row r="21" spans="1:16" x14ac:dyDescent="0.25">
      <c r="A21" s="50" t="s">
        <v>157</v>
      </c>
      <c r="B21" s="21">
        <v>601.31574633729679</v>
      </c>
      <c r="C21" s="21">
        <v>566.01469802591407</v>
      </c>
      <c r="D21" s="21">
        <v>538.0198986951001</v>
      </c>
      <c r="E21" s="21">
        <v>391.2615317054001</v>
      </c>
      <c r="F21" s="21">
        <v>395.8769316581255</v>
      </c>
      <c r="G21" s="21">
        <v>375.55217940641342</v>
      </c>
      <c r="H21" s="35">
        <v>362.89435965558386</v>
      </c>
      <c r="I21" s="35">
        <v>234.17598158788581</v>
      </c>
      <c r="J21" s="35">
        <v>286.45959814381126</v>
      </c>
      <c r="K21" s="21"/>
      <c r="M21" s="16">
        <v>601.31574633729679</v>
      </c>
      <c r="N21" s="16">
        <v>538.0198986951001</v>
      </c>
      <c r="O21" s="16">
        <v>362.89435965558386</v>
      </c>
      <c r="P21" s="16"/>
    </row>
    <row r="22" spans="1:16" x14ac:dyDescent="0.25">
      <c r="A22" s="18" t="s">
        <v>185</v>
      </c>
      <c r="B22" s="22"/>
      <c r="C22" s="22"/>
      <c r="D22" s="23"/>
      <c r="E22" s="23"/>
      <c r="F22" s="23"/>
      <c r="G22" s="23"/>
      <c r="H22" s="57"/>
      <c r="I22" s="57"/>
      <c r="J22" s="57"/>
      <c r="K22" s="23"/>
      <c r="M22" s="20"/>
      <c r="N22" s="20">
        <v>-0.10526224870667544</v>
      </c>
      <c r="O22" s="20">
        <v>-0.32550011526388023</v>
      </c>
      <c r="P22" s="20"/>
    </row>
    <row r="23" spans="1:16" x14ac:dyDescent="0.25">
      <c r="A23" s="50" t="s">
        <v>161</v>
      </c>
      <c r="B23" s="21">
        <v>703.8900688704706</v>
      </c>
      <c r="C23" s="21">
        <v>647.8647134578041</v>
      </c>
      <c r="D23" s="21">
        <v>612.55407074709262</v>
      </c>
      <c r="E23" s="21">
        <v>450.50015141886576</v>
      </c>
      <c r="F23" s="21">
        <v>488.5953887618096</v>
      </c>
      <c r="G23" s="21">
        <v>472.11445881451112</v>
      </c>
      <c r="H23" s="35">
        <v>454.87990384396312</v>
      </c>
      <c r="I23" s="35">
        <v>311.82965762838171</v>
      </c>
      <c r="J23" s="35">
        <v>394.04692831890031</v>
      </c>
      <c r="K23" s="21"/>
      <c r="M23" s="16">
        <v>703.8900688704706</v>
      </c>
      <c r="N23" s="16">
        <v>612.55407074709262</v>
      </c>
      <c r="O23" s="16">
        <v>454.87990384396312</v>
      </c>
      <c r="P23" s="16"/>
    </row>
    <row r="24" spans="1:16" x14ac:dyDescent="0.25">
      <c r="A24" s="18" t="s">
        <v>185</v>
      </c>
      <c r="B24" s="19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-0.12975889583148181</v>
      </c>
      <c r="O24" s="20">
        <v>-0.25740448791863302</v>
      </c>
      <c r="P24" s="20"/>
    </row>
    <row r="25" spans="1:16" x14ac:dyDescent="0.25">
      <c r="A25" s="33"/>
    </row>
    <row r="26" spans="1:16" x14ac:dyDescent="0.25">
      <c r="A26" s="14" t="s">
        <v>162</v>
      </c>
      <c r="B26" s="53" t="s">
        <v>131</v>
      </c>
      <c r="C26" s="53" t="s">
        <v>13</v>
      </c>
      <c r="D26" s="53" t="s">
        <v>183</v>
      </c>
      <c r="E26" s="53" t="s">
        <v>14</v>
      </c>
      <c r="F26" s="53" t="s">
        <v>15</v>
      </c>
      <c r="G26" s="53" t="s">
        <v>16</v>
      </c>
      <c r="H26" s="53" t="s">
        <v>194</v>
      </c>
      <c r="I26" s="53" t="s">
        <v>200</v>
      </c>
      <c r="J26" s="53" t="s">
        <v>201</v>
      </c>
      <c r="K26" s="55"/>
      <c r="L26" s="54"/>
      <c r="M26" s="53">
        <v>2013</v>
      </c>
      <c r="N26" s="53">
        <v>2014</v>
      </c>
      <c r="O26" s="53">
        <v>2015</v>
      </c>
      <c r="P26" s="55"/>
    </row>
    <row r="27" spans="1:16" x14ac:dyDescent="0.25">
      <c r="A27" s="10" t="s">
        <v>17</v>
      </c>
      <c r="B27" s="21">
        <v>1716.3000000000002</v>
      </c>
      <c r="C27" s="16">
        <v>1418.2</v>
      </c>
      <c r="D27" s="16">
        <v>1814.6000000000001</v>
      </c>
      <c r="E27" s="16">
        <v>274</v>
      </c>
      <c r="F27" s="16">
        <v>635.29999999999995</v>
      </c>
      <c r="G27" s="16">
        <v>942.9</v>
      </c>
      <c r="H27" s="16">
        <v>1152.3</v>
      </c>
      <c r="I27" s="16">
        <v>189.29999999999998</v>
      </c>
      <c r="J27" s="16">
        <v>518.69999999999993</v>
      </c>
      <c r="K27" s="16"/>
      <c r="M27" s="16">
        <v>1716.3000000000002</v>
      </c>
      <c r="N27" s="16">
        <v>1814.6000000000001</v>
      </c>
      <c r="O27" s="16">
        <v>1152.3</v>
      </c>
      <c r="P27" s="16"/>
    </row>
    <row r="28" spans="1:16" x14ac:dyDescent="0.25">
      <c r="A28" s="18" t="s">
        <v>185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5.7274369282759308E-2</v>
      </c>
      <c r="O28" s="20">
        <v>-0.36498401851647755</v>
      </c>
      <c r="P28" s="20"/>
    </row>
    <row r="29" spans="1:16" x14ac:dyDescent="0.25">
      <c r="A29" s="10" t="s">
        <v>142</v>
      </c>
      <c r="B29" s="21">
        <v>1328.2</v>
      </c>
      <c r="C29" s="16">
        <v>1144.7</v>
      </c>
      <c r="D29" s="16">
        <v>1446.9</v>
      </c>
      <c r="E29" s="16">
        <v>231.1</v>
      </c>
      <c r="F29" s="16">
        <v>497.9</v>
      </c>
      <c r="G29" s="16">
        <v>717.4</v>
      </c>
      <c r="H29" s="16">
        <v>859</v>
      </c>
      <c r="I29" s="16">
        <v>165.1</v>
      </c>
      <c r="J29" s="16">
        <v>415.2</v>
      </c>
      <c r="K29" s="16"/>
      <c r="M29" s="16">
        <v>1328.2</v>
      </c>
      <c r="N29" s="16">
        <v>1446.9</v>
      </c>
      <c r="O29" s="16">
        <v>859</v>
      </c>
      <c r="P29" s="16"/>
    </row>
    <row r="30" spans="1:16" x14ac:dyDescent="0.25">
      <c r="A30" s="18" t="s">
        <v>185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8.9369070923053684E-2</v>
      </c>
      <c r="O30" s="20">
        <v>-0.40631695348676489</v>
      </c>
      <c r="P30" s="20"/>
    </row>
    <row r="31" spans="1:16" x14ac:dyDescent="0.25">
      <c r="A31" s="10" t="s">
        <v>94</v>
      </c>
      <c r="B31" s="21">
        <v>-88</v>
      </c>
      <c r="C31" s="16">
        <v>-85.2</v>
      </c>
      <c r="D31" s="16">
        <v>-106.6</v>
      </c>
      <c r="E31" s="16">
        <v>-21.8</v>
      </c>
      <c r="F31" s="16">
        <v>-38.200000000000003</v>
      </c>
      <c r="G31" s="16">
        <v>-51.8</v>
      </c>
      <c r="H31" s="16">
        <v>-65.400000000000006</v>
      </c>
      <c r="I31" s="16">
        <v>-10.1</v>
      </c>
      <c r="J31" s="16">
        <v>-22.2</v>
      </c>
      <c r="K31" s="16"/>
      <c r="M31" s="16">
        <v>-88</v>
      </c>
      <c r="N31" s="16">
        <v>-106.6</v>
      </c>
      <c r="O31" s="16">
        <v>-65.400000000000006</v>
      </c>
      <c r="P31" s="16"/>
    </row>
    <row r="32" spans="1:16" x14ac:dyDescent="0.25">
      <c r="A32" s="18" t="s">
        <v>185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0.2113636363636362</v>
      </c>
      <c r="O32" s="20">
        <v>-0.38649155722326445</v>
      </c>
      <c r="P32" s="20"/>
    </row>
    <row r="33" spans="1:17" x14ac:dyDescent="0.25">
      <c r="A33" s="10" t="s">
        <v>143</v>
      </c>
      <c r="B33" s="21">
        <v>324.8</v>
      </c>
      <c r="C33" s="16">
        <v>226</v>
      </c>
      <c r="D33" s="16">
        <v>242.3</v>
      </c>
      <c r="E33" s="16">
        <v>9.6</v>
      </c>
      <c r="F33" s="16">
        <v>0.59999999999999964</v>
      </c>
      <c r="G33" s="16">
        <v>14.4</v>
      </c>
      <c r="H33" s="16">
        <v>-16.800000000000004</v>
      </c>
      <c r="I33" s="16">
        <v>-14.6</v>
      </c>
      <c r="J33" s="16">
        <v>28.400000000000041</v>
      </c>
      <c r="K33" s="16"/>
      <c r="M33" s="16">
        <v>324.8</v>
      </c>
      <c r="N33" s="16">
        <v>242.3</v>
      </c>
      <c r="O33" s="16">
        <v>-16.800000000000004</v>
      </c>
      <c r="P33" s="16"/>
    </row>
    <row r="34" spans="1:17" x14ac:dyDescent="0.25">
      <c r="A34" s="18" t="s">
        <v>185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-0.25400246305418717</v>
      </c>
      <c r="O34" s="20">
        <v>-1.0693355344614115</v>
      </c>
      <c r="P34" s="20"/>
    </row>
    <row r="35" spans="1:17" x14ac:dyDescent="0.25">
      <c r="A35" s="10" t="s">
        <v>27</v>
      </c>
      <c r="B35" s="21">
        <v>412.8</v>
      </c>
      <c r="C35" s="16">
        <v>114.6</v>
      </c>
      <c r="D35" s="16">
        <v>152.30000000000001</v>
      </c>
      <c r="E35" s="16">
        <v>31.4</v>
      </c>
      <c r="F35" s="16">
        <v>38.799999999999997</v>
      </c>
      <c r="G35" s="16">
        <v>66.199999999999989</v>
      </c>
      <c r="H35" s="16">
        <v>48.599999999999994</v>
      </c>
      <c r="I35" s="16">
        <v>-4.5</v>
      </c>
      <c r="J35" s="16">
        <v>50.600000000000044</v>
      </c>
      <c r="K35" s="16"/>
      <c r="M35" s="16">
        <v>412.8</v>
      </c>
      <c r="N35" s="16">
        <v>152.30000000000001</v>
      </c>
      <c r="O35" s="16">
        <v>48.599999999999994</v>
      </c>
      <c r="P35" s="16"/>
    </row>
    <row r="36" spans="1:17" x14ac:dyDescent="0.25">
      <c r="A36" s="18" t="s">
        <v>185</v>
      </c>
      <c r="B36" s="22"/>
      <c r="C36" s="19"/>
      <c r="D36" s="20"/>
      <c r="E36" s="20"/>
      <c r="F36" s="20"/>
      <c r="G36" s="20"/>
      <c r="H36" s="20"/>
      <c r="I36" s="20"/>
      <c r="J36" s="20"/>
      <c r="K36" s="20"/>
      <c r="M36" s="20"/>
      <c r="N36" s="20">
        <v>-0.63105620155038755</v>
      </c>
      <c r="O36" s="20">
        <v>-0.68089297439264618</v>
      </c>
      <c r="P36" s="20"/>
    </row>
    <row r="37" spans="1:17" x14ac:dyDescent="0.25">
      <c r="A37" s="10" t="s">
        <v>144</v>
      </c>
      <c r="B37" s="21">
        <v>197.3</v>
      </c>
      <c r="C37" s="16">
        <v>173.8</v>
      </c>
      <c r="D37" s="16">
        <v>-96.300000000000011</v>
      </c>
      <c r="E37" s="16">
        <v>4.9000000000000004</v>
      </c>
      <c r="F37" s="16">
        <v>-20.200000000000003</v>
      </c>
      <c r="G37" s="16">
        <v>-22.200000000000003</v>
      </c>
      <c r="H37" s="16">
        <v>-92.7</v>
      </c>
      <c r="I37" s="16">
        <v>-7.8</v>
      </c>
      <c r="J37" s="16">
        <v>30.000000000000039</v>
      </c>
      <c r="K37" s="16"/>
      <c r="M37" s="16">
        <v>197.3</v>
      </c>
      <c r="N37" s="16">
        <v>-96.300000000000011</v>
      </c>
      <c r="O37" s="16">
        <v>-92.7</v>
      </c>
      <c r="P37" s="16"/>
    </row>
    <row r="38" spans="1:17" x14ac:dyDescent="0.25">
      <c r="A38" s="18" t="s">
        <v>185</v>
      </c>
      <c r="B38" s="19"/>
      <c r="C38" s="19"/>
      <c r="D38" s="20"/>
      <c r="E38" s="20"/>
      <c r="F38" s="20"/>
      <c r="G38" s="20"/>
      <c r="H38" s="20"/>
      <c r="I38" s="20"/>
      <c r="J38" s="20"/>
      <c r="K38" s="20"/>
      <c r="M38" s="20"/>
      <c r="N38" s="20">
        <v>-1.4880892042574758</v>
      </c>
      <c r="O38" s="20">
        <v>-3.7383177570093573E-2</v>
      </c>
      <c r="P38" s="20"/>
    </row>
    <row r="39" spans="1:17" x14ac:dyDescent="0.25">
      <c r="A39" s="10" t="s">
        <v>163</v>
      </c>
    </row>
    <row r="40" spans="1:17" x14ac:dyDescent="0.25">
      <c r="A40" s="26" t="s">
        <v>145</v>
      </c>
      <c r="B40" s="20">
        <v>0.18924430460875136</v>
      </c>
      <c r="C40" s="20">
        <v>0.15935693132139331</v>
      </c>
      <c r="D40" s="20">
        <v>0.13352805025901024</v>
      </c>
      <c r="E40" s="20">
        <v>3.503649635036496E-2</v>
      </c>
      <c r="F40" s="20">
        <v>9.4443569966944703E-4</v>
      </c>
      <c r="G40" s="20">
        <v>1.5272033089405028E-2</v>
      </c>
      <c r="H40" s="20">
        <v>-1.4579536579015886E-2</v>
      </c>
      <c r="I40" s="20">
        <v>-7.7126254622292667E-2</v>
      </c>
      <c r="J40" s="20">
        <v>5.4752265278581153E-2</v>
      </c>
      <c r="K40" s="20"/>
      <c r="M40" s="20">
        <v>0.18924430460875136</v>
      </c>
      <c r="N40" s="20">
        <v>0.13352805025901024</v>
      </c>
      <c r="O40" s="20">
        <v>-1.4579536579015886E-2</v>
      </c>
      <c r="P40" s="20"/>
    </row>
    <row r="41" spans="1:17" x14ac:dyDescent="0.25">
      <c r="A41" s="26" t="s">
        <v>27</v>
      </c>
      <c r="B41" s="20">
        <v>0.2405173920643244</v>
      </c>
      <c r="C41" s="20">
        <v>8.0806656324918902E-2</v>
      </c>
      <c r="D41" s="20">
        <v>8.3930342775267272E-2</v>
      </c>
      <c r="E41" s="20">
        <v>0.1145985401459854</v>
      </c>
      <c r="F41" s="20">
        <v>6.1073508578624272E-2</v>
      </c>
      <c r="G41" s="20">
        <v>7.0208929897125877E-2</v>
      </c>
      <c r="H41" s="20">
        <v>4.2176516532153083E-2</v>
      </c>
      <c r="I41" s="20">
        <v>-2.3771790808240888E-2</v>
      </c>
      <c r="J41" s="20">
        <v>9.7551571235781856E-2</v>
      </c>
      <c r="K41" s="20"/>
      <c r="M41" s="20">
        <v>0.2405173920643244</v>
      </c>
      <c r="N41" s="20">
        <v>8.3930342775267272E-2</v>
      </c>
      <c r="O41" s="20">
        <v>4.2176516532153083E-2</v>
      </c>
      <c r="P41" s="20"/>
    </row>
    <row r="42" spans="1:17" x14ac:dyDescent="0.25">
      <c r="A42" s="26" t="s">
        <v>144</v>
      </c>
      <c r="B42" s="20">
        <v>0.11495659267027908</v>
      </c>
      <c r="C42" s="20">
        <v>0.12254971090114229</v>
      </c>
      <c r="D42" s="20">
        <v>-5.3069547007604981E-2</v>
      </c>
      <c r="E42" s="20">
        <v>1.7883211678832119E-2</v>
      </c>
      <c r="F42" s="20">
        <v>-3.1796001888871404E-2</v>
      </c>
      <c r="G42" s="20">
        <v>-2.3544384346166087E-2</v>
      </c>
      <c r="H42" s="20">
        <v>-8.0447800052069779E-2</v>
      </c>
      <c r="I42" s="20">
        <v>-4.1204437400950873E-2</v>
      </c>
      <c r="J42" s="20">
        <v>5.7836899942163185E-2</v>
      </c>
      <c r="K42" s="20"/>
      <c r="M42" s="20">
        <v>0.11495659267027908</v>
      </c>
      <c r="N42" s="20">
        <v>-5.3069547007604981E-2</v>
      </c>
      <c r="O42" s="20">
        <v>-8.0447800052069779E-2</v>
      </c>
      <c r="P42" s="20"/>
    </row>
    <row r="43" spans="1:17" x14ac:dyDescent="0.25">
      <c r="A43" s="33"/>
      <c r="N43" s="16"/>
      <c r="O43" s="16"/>
      <c r="P43" s="16"/>
    </row>
    <row r="44" spans="1:17" x14ac:dyDescent="0.25">
      <c r="A44" s="14" t="s">
        <v>146</v>
      </c>
      <c r="B44" s="53" t="s">
        <v>131</v>
      </c>
      <c r="C44" s="53" t="s">
        <v>13</v>
      </c>
      <c r="D44" s="53" t="s">
        <v>183</v>
      </c>
      <c r="E44" s="53" t="s">
        <v>14</v>
      </c>
      <c r="F44" s="53" t="s">
        <v>15</v>
      </c>
      <c r="G44" s="53" t="s">
        <v>16</v>
      </c>
      <c r="H44" s="53" t="s">
        <v>194</v>
      </c>
      <c r="I44" s="53" t="s">
        <v>200</v>
      </c>
      <c r="J44" s="53" t="s">
        <v>201</v>
      </c>
      <c r="K44" s="55"/>
      <c r="L44" s="54"/>
      <c r="M44" s="53">
        <v>2013</v>
      </c>
      <c r="N44" s="53">
        <v>2014</v>
      </c>
      <c r="O44" s="53">
        <v>2015</v>
      </c>
      <c r="P44" s="55"/>
      <c r="Q44" s="54"/>
    </row>
    <row r="45" spans="1:17" ht="45" x14ac:dyDescent="0.25">
      <c r="A45" s="27" t="s">
        <v>188</v>
      </c>
      <c r="B45" s="35">
        <v>179.8</v>
      </c>
      <c r="C45" s="35" t="s">
        <v>184</v>
      </c>
      <c r="D45" s="35">
        <v>51.2</v>
      </c>
      <c r="E45" s="35" t="s">
        <v>184</v>
      </c>
      <c r="F45" s="35" t="s">
        <v>184</v>
      </c>
      <c r="G45" s="35" t="s">
        <v>184</v>
      </c>
      <c r="H45" s="35">
        <v>21.8</v>
      </c>
      <c r="I45" s="35" t="s">
        <v>184</v>
      </c>
      <c r="J45" s="35" t="s">
        <v>184</v>
      </c>
      <c r="K45" s="35"/>
      <c r="M45" s="16">
        <v>179.8</v>
      </c>
      <c r="N45" s="16">
        <v>51.2</v>
      </c>
      <c r="O45" s="24">
        <v>21.8</v>
      </c>
      <c r="P45" s="16"/>
    </row>
    <row r="46" spans="1:17" x14ac:dyDescent="0.25">
      <c r="A46" s="18" t="s">
        <v>185</v>
      </c>
      <c r="D46" s="20"/>
      <c r="E46" s="20"/>
      <c r="F46" s="20"/>
      <c r="N46" s="20">
        <v>0</v>
      </c>
      <c r="O46" s="20">
        <v>0</v>
      </c>
      <c r="P46" s="20"/>
    </row>
    <row r="47" spans="1:17" x14ac:dyDescent="0.25">
      <c r="A47" s="36"/>
    </row>
    <row r="48" spans="1:17" x14ac:dyDescent="0.25">
      <c r="A48" s="14" t="s">
        <v>147</v>
      </c>
      <c r="B48" s="53" t="s">
        <v>131</v>
      </c>
      <c r="C48" s="53" t="s">
        <v>13</v>
      </c>
      <c r="D48" s="53" t="s">
        <v>183</v>
      </c>
      <c r="E48" s="53" t="s">
        <v>14</v>
      </c>
      <c r="F48" s="53" t="s">
        <v>15</v>
      </c>
      <c r="G48" s="53" t="s">
        <v>16</v>
      </c>
      <c r="H48" s="53" t="s">
        <v>194</v>
      </c>
      <c r="I48" s="53" t="s">
        <v>200</v>
      </c>
      <c r="J48" s="53" t="s">
        <v>201</v>
      </c>
      <c r="K48" s="55"/>
      <c r="L48" s="54"/>
      <c r="M48" s="53">
        <v>2013</v>
      </c>
      <c r="N48" s="53">
        <v>2014</v>
      </c>
      <c r="O48" s="53">
        <v>2015</v>
      </c>
      <c r="P48" s="55"/>
    </row>
    <row r="49" spans="1:16" x14ac:dyDescent="0.25">
      <c r="A49" s="10" t="s">
        <v>148</v>
      </c>
      <c r="B49" s="37">
        <v>0.18924430460875136</v>
      </c>
      <c r="C49" s="37">
        <v>0.15935693132139331</v>
      </c>
      <c r="D49" s="37">
        <v>0.13352805025901024</v>
      </c>
      <c r="E49" s="37">
        <v>3.503649635036496E-2</v>
      </c>
      <c r="F49" s="37">
        <v>9.4443569966944703E-4</v>
      </c>
      <c r="G49" s="37">
        <v>1.5272033089405028E-2</v>
      </c>
      <c r="H49" s="37">
        <v>-1.4579536579015886E-2</v>
      </c>
      <c r="I49" s="37">
        <v>-7.7126254622292667E-2</v>
      </c>
      <c r="J49" s="37">
        <v>5.4752265278581153E-2</v>
      </c>
      <c r="K49" s="37"/>
      <c r="M49" s="37">
        <v>0.18924430460875136</v>
      </c>
      <c r="N49" s="37">
        <v>0.13352805025901024</v>
      </c>
      <c r="O49" s="37">
        <v>-1.4579536579015886E-2</v>
      </c>
      <c r="P49" s="37"/>
    </row>
    <row r="50" spans="1:16" x14ac:dyDescent="0.25">
      <c r="A50" s="10" t="s">
        <v>150</v>
      </c>
      <c r="B50" s="30">
        <v>154.51470476555915</v>
      </c>
      <c r="C50" s="30">
        <v>112.96238691402921</v>
      </c>
      <c r="D50" s="30">
        <v>92.501985935176506</v>
      </c>
      <c r="E50" s="30">
        <v>16.891023058704473</v>
      </c>
      <c r="F50" s="30">
        <v>0.4826103269065532</v>
      </c>
      <c r="G50" s="30">
        <v>7.655165329025583</v>
      </c>
      <c r="H50" s="30">
        <v>-7.0732148319900663</v>
      </c>
      <c r="I50" s="30">
        <v>-23.364167606761015</v>
      </c>
      <c r="J50" s="30">
        <v>22.538751975432358</v>
      </c>
      <c r="K50" s="30"/>
      <c r="M50" s="16">
        <v>154.51470476555915</v>
      </c>
      <c r="N50" s="16">
        <v>92.501985935176506</v>
      </c>
      <c r="O50" s="16">
        <v>-7.0732148319900663</v>
      </c>
      <c r="P50" s="16"/>
    </row>
    <row r="51" spans="1:16" x14ac:dyDescent="0.25">
      <c r="A51" s="38"/>
    </row>
    <row r="52" spans="1:16" x14ac:dyDescent="0.25">
      <c r="A52" s="33"/>
    </row>
    <row r="53" spans="1:16" x14ac:dyDescent="0.25">
      <c r="A53" s="39" t="s">
        <v>164</v>
      </c>
    </row>
    <row r="54" spans="1:16" x14ac:dyDescent="0.25">
      <c r="A54" s="39" t="s">
        <v>165</v>
      </c>
    </row>
    <row r="55" spans="1:16" x14ac:dyDescent="0.25">
      <c r="A55" s="39" t="s">
        <v>166</v>
      </c>
    </row>
  </sheetData>
  <pageMargins left="0.7" right="0.7" top="0.75" bottom="0.75" header="0.3" footer="0.3"/>
  <pageSetup paperSize="9" scale="50" orientation="portrait" r:id="rId1"/>
  <cellWatches>
    <cellWatch r="G49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view="pageBreakPreview" zoomScaleNormal="100" zoomScaleSheetLayoutView="100" workbookViewId="0">
      <pane ySplit="5" topLeftCell="A27" activePane="bottomLeft" state="frozen"/>
      <selection pane="bottomLeft" activeCell="B51" sqref="B51"/>
    </sheetView>
  </sheetViews>
  <sheetFormatPr defaultRowHeight="15" x14ac:dyDescent="0.25"/>
  <cols>
    <col min="1" max="1" width="44.57031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132</v>
      </c>
    </row>
    <row r="2" spans="1:15" ht="15" customHeight="1" x14ac:dyDescent="0.25">
      <c r="A2" s="11" t="s">
        <v>189</v>
      </c>
    </row>
    <row r="3" spans="1:15" ht="15.75" x14ac:dyDescent="0.2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5" s="12" customFormat="1" ht="6" customHeight="1" x14ac:dyDescent="0.25">
      <c r="B4" s="13"/>
      <c r="C4" s="13"/>
      <c r="D4" s="13"/>
      <c r="E4" s="13"/>
      <c r="F4" s="13" t="s">
        <v>15</v>
      </c>
      <c r="G4" s="13"/>
      <c r="H4" s="13"/>
      <c r="I4" s="13"/>
      <c r="J4" s="13" t="s">
        <v>201</v>
      </c>
      <c r="K4" s="13"/>
    </row>
    <row r="5" spans="1:15" x14ac:dyDescent="0.25">
      <c r="A5" s="14" t="s">
        <v>136</v>
      </c>
      <c r="B5" s="53" t="s">
        <v>131</v>
      </c>
      <c r="C5" s="53" t="s">
        <v>13</v>
      </c>
      <c r="D5" s="53" t="s">
        <v>183</v>
      </c>
      <c r="E5" s="53" t="s">
        <v>14</v>
      </c>
      <c r="F5" s="53" t="s">
        <v>15</v>
      </c>
      <c r="G5" s="53" t="s">
        <v>16</v>
      </c>
      <c r="H5" s="53" t="s">
        <v>194</v>
      </c>
      <c r="I5" s="53" t="s">
        <v>200</v>
      </c>
      <c r="J5" s="53" t="s">
        <v>201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5" x14ac:dyDescent="0.25">
      <c r="A7" s="10" t="s">
        <v>195</v>
      </c>
      <c r="B7" s="16">
        <v>8894.2055540000001</v>
      </c>
      <c r="C7" s="16">
        <v>6079.9625029999997</v>
      </c>
      <c r="D7" s="16">
        <v>8163.4784860000027</v>
      </c>
      <c r="E7" s="16">
        <v>2383.6297355199986</v>
      </c>
      <c r="F7" s="16">
        <v>4376.4108565199977</v>
      </c>
      <c r="G7" s="16">
        <v>6842.1174525199958</v>
      </c>
      <c r="H7" s="16">
        <v>9187.7096955199922</v>
      </c>
      <c r="I7" s="16">
        <v>2458.2919889999939</v>
      </c>
      <c r="J7" s="16">
        <v>4447.7405649999928</v>
      </c>
      <c r="K7" s="16"/>
      <c r="M7" s="16">
        <v>8894.2055540000001</v>
      </c>
      <c r="N7" s="16">
        <v>8163.4784860000027</v>
      </c>
      <c r="O7" s="16">
        <v>9187.7096955199922</v>
      </c>
    </row>
    <row r="8" spans="1:15" x14ac:dyDescent="0.25">
      <c r="A8" s="18" t="s">
        <v>185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16"/>
      <c r="N8" s="20">
        <v>-8.2157654617209364E-2</v>
      </c>
      <c r="O8" s="20">
        <v>0.12546504670484526</v>
      </c>
    </row>
    <row r="9" spans="1:15" x14ac:dyDescent="0.25">
      <c r="A9" s="50" t="s">
        <v>137</v>
      </c>
      <c r="B9" s="16">
        <v>168.90523000000005</v>
      </c>
      <c r="C9" s="16">
        <v>107.54682</v>
      </c>
      <c r="D9" s="16">
        <v>264.010942</v>
      </c>
      <c r="E9" s="16">
        <v>154.62864000000002</v>
      </c>
      <c r="F9" s="16">
        <v>274.82214499999998</v>
      </c>
      <c r="G9" s="16">
        <v>496.4447440000003</v>
      </c>
      <c r="H9" s="16">
        <v>683.06505900000025</v>
      </c>
      <c r="I9" s="16">
        <v>150.05343400000001</v>
      </c>
      <c r="J9" s="16">
        <v>243.85981199999998</v>
      </c>
      <c r="K9" s="16"/>
      <c r="M9" s="16">
        <v>168.90523000000005</v>
      </c>
      <c r="N9" s="16">
        <v>264.010942</v>
      </c>
      <c r="O9" s="16">
        <v>683.06505900000025</v>
      </c>
    </row>
    <row r="10" spans="1:15" x14ac:dyDescent="0.25">
      <c r="A10" s="18" t="s">
        <v>185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16"/>
      <c r="N10" s="20">
        <v>0.56307144544902443</v>
      </c>
      <c r="O10" s="20">
        <v>1.5872604136233122</v>
      </c>
    </row>
    <row r="11" spans="1:15" x14ac:dyDescent="0.25">
      <c r="A11" s="50" t="s">
        <v>138</v>
      </c>
      <c r="B11" s="16">
        <v>3562.2483999999995</v>
      </c>
      <c r="C11" s="16">
        <v>1747.5641600000004</v>
      </c>
      <c r="D11" s="16">
        <v>2419.3683700000011</v>
      </c>
      <c r="E11" s="16">
        <v>949.13838899999814</v>
      </c>
      <c r="F11" s="16">
        <v>1439.566602999997</v>
      </c>
      <c r="G11" s="16">
        <v>2105.0335659999955</v>
      </c>
      <c r="H11" s="16">
        <v>3004.9003859999943</v>
      </c>
      <c r="I11" s="16">
        <v>857.67624999999521</v>
      </c>
      <c r="J11" s="16">
        <v>1300.9546899999937</v>
      </c>
      <c r="K11" s="16"/>
      <c r="M11" s="16">
        <v>3562.2483999999995</v>
      </c>
      <c r="N11" s="16">
        <v>2419.3683700000011</v>
      </c>
      <c r="O11" s="16">
        <v>3004.9003859999943</v>
      </c>
    </row>
    <row r="12" spans="1:15" x14ac:dyDescent="0.25">
      <c r="A12" s="18" t="s">
        <v>185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16"/>
      <c r="N12" s="20">
        <v>-0.32083108802856042</v>
      </c>
      <c r="O12" s="20">
        <v>0.24201854635306863</v>
      </c>
    </row>
    <row r="13" spans="1:15" x14ac:dyDescent="0.25">
      <c r="A13" s="50" t="s">
        <v>139</v>
      </c>
      <c r="B13" s="16">
        <v>5163.0519239999994</v>
      </c>
      <c r="C13" s="16">
        <v>4224.8515229999994</v>
      </c>
      <c r="D13" s="16">
        <v>5496.817594000001</v>
      </c>
      <c r="E13" s="16">
        <v>1279.8627065200001</v>
      </c>
      <c r="F13" s="16">
        <v>2662.0221085200001</v>
      </c>
      <c r="G13" s="16">
        <v>4240.63914252</v>
      </c>
      <c r="H13" s="16">
        <v>5511.595840519999</v>
      </c>
      <c r="I13" s="16">
        <v>1450.5623049999988</v>
      </c>
      <c r="J13" s="16">
        <v>2902.9260629999985</v>
      </c>
      <c r="K13" s="16"/>
      <c r="M13" s="16">
        <v>5163.0519239999994</v>
      </c>
      <c r="N13" s="16">
        <v>5496.817594000001</v>
      </c>
      <c r="O13" s="16">
        <v>5511.595840519999</v>
      </c>
    </row>
    <row r="14" spans="1:15" x14ac:dyDescent="0.25">
      <c r="A14" s="18" t="s">
        <v>185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16"/>
      <c r="N14" s="20">
        <v>6.4645034547981428E-2</v>
      </c>
      <c r="O14" s="20">
        <v>2.6885095361595113E-3</v>
      </c>
    </row>
    <row r="15" spans="1:15" x14ac:dyDescent="0.25">
      <c r="A15" s="50" t="s">
        <v>140</v>
      </c>
      <c r="B15" s="16">
        <v>778.27472699999896</v>
      </c>
      <c r="C15" s="16">
        <v>666.81792099999984</v>
      </c>
      <c r="D15" s="16">
        <v>918.80382999999983</v>
      </c>
      <c r="E15" s="16">
        <v>278.57735999999989</v>
      </c>
      <c r="F15" s="16">
        <v>494.35676999999987</v>
      </c>
      <c r="G15" s="16">
        <v>665.31756999999993</v>
      </c>
      <c r="H15" s="16">
        <v>831.24201599999981</v>
      </c>
      <c r="I15" s="16">
        <v>172.39643900000013</v>
      </c>
      <c r="J15" s="16">
        <v>407.31328900000005</v>
      </c>
      <c r="K15" s="16"/>
      <c r="M15" s="16">
        <v>778.27472699999896</v>
      </c>
      <c r="N15" s="16">
        <v>918.80382999999983</v>
      </c>
      <c r="O15" s="16">
        <v>831.24201599999981</v>
      </c>
    </row>
    <row r="16" spans="1:15" x14ac:dyDescent="0.25">
      <c r="A16" s="18" t="s">
        <v>185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M16" s="17"/>
      <c r="N16" s="20">
        <v>0.18056490609902731</v>
      </c>
      <c r="O16" s="20">
        <v>-9.5299792122111704E-2</v>
      </c>
    </row>
    <row r="17" spans="1:15" x14ac:dyDescent="0.25">
      <c r="M17" s="17"/>
    </row>
    <row r="18" spans="1:15" x14ac:dyDescent="0.25">
      <c r="A18" s="14" t="s">
        <v>141</v>
      </c>
      <c r="B18" s="53" t="s">
        <v>131</v>
      </c>
      <c r="C18" s="53" t="s">
        <v>13</v>
      </c>
      <c r="D18" s="53" t="s">
        <v>183</v>
      </c>
      <c r="E18" s="53" t="s">
        <v>14</v>
      </c>
      <c r="F18" s="53" t="s">
        <v>15</v>
      </c>
      <c r="G18" s="53" t="s">
        <v>16</v>
      </c>
      <c r="H18" s="53" t="s">
        <v>194</v>
      </c>
      <c r="I18" s="53" t="s">
        <v>200</v>
      </c>
      <c r="J18" s="53" t="s">
        <v>201</v>
      </c>
      <c r="K18" s="55"/>
      <c r="L18" s="54"/>
      <c r="M18" s="53">
        <v>2013</v>
      </c>
      <c r="N18" s="53">
        <v>2014</v>
      </c>
      <c r="O18" s="53">
        <v>2015</v>
      </c>
    </row>
    <row r="19" spans="1:15" x14ac:dyDescent="0.25">
      <c r="A19" s="10" t="s">
        <v>196</v>
      </c>
      <c r="B19" s="21">
        <v>577.69642304499882</v>
      </c>
      <c r="C19" s="21">
        <v>584.29011834069172</v>
      </c>
      <c r="D19" s="21">
        <v>553.10864921178802</v>
      </c>
      <c r="E19" s="21">
        <v>432.22067428403392</v>
      </c>
      <c r="F19" s="21">
        <v>447.70324337735377</v>
      </c>
      <c r="G19" s="21">
        <v>426.99158132499485</v>
      </c>
      <c r="H19" s="21">
        <v>411.60012179654473</v>
      </c>
      <c r="I19" s="21">
        <v>294.11631978350601</v>
      </c>
      <c r="J19" s="21">
        <v>340.39436531712659</v>
      </c>
      <c r="K19" s="21"/>
      <c r="M19" s="16">
        <v>577.69642304499882</v>
      </c>
      <c r="N19" s="16">
        <v>553.10864921178802</v>
      </c>
      <c r="O19" s="16">
        <v>411.60012179654473</v>
      </c>
    </row>
    <row r="20" spans="1:15" x14ac:dyDescent="0.25">
      <c r="A20" s="18" t="s">
        <v>185</v>
      </c>
      <c r="B20" s="22"/>
      <c r="C20" s="22"/>
      <c r="D20" s="23"/>
      <c r="E20" s="23"/>
      <c r="F20" s="23"/>
      <c r="G20" s="23"/>
      <c r="H20" s="23"/>
      <c r="I20" s="23"/>
      <c r="J20" s="23"/>
      <c r="K20" s="23"/>
      <c r="M20" s="17"/>
      <c r="N20" s="20">
        <v>-4.2561755365578158E-2</v>
      </c>
      <c r="O20" s="20">
        <v>-0.25584218872169362</v>
      </c>
    </row>
    <row r="21" spans="1:15" x14ac:dyDescent="0.25">
      <c r="A21" s="50" t="s">
        <v>137</v>
      </c>
      <c r="B21" s="21">
        <v>385.51703847769102</v>
      </c>
      <c r="C21" s="21">
        <v>368.54736006682236</v>
      </c>
      <c r="D21" s="21">
        <v>343.43535154165704</v>
      </c>
      <c r="E21" s="21">
        <v>228.11688985324142</v>
      </c>
      <c r="F21" s="21">
        <v>231.83804598626938</v>
      </c>
      <c r="G21" s="21">
        <v>234.0771169059154</v>
      </c>
      <c r="H21" s="21">
        <v>222.25783199294838</v>
      </c>
      <c r="I21" s="21">
        <v>161.98640968169315</v>
      </c>
      <c r="J21" s="21">
        <v>207.29214340538945</v>
      </c>
      <c r="K21" s="21"/>
      <c r="M21" s="16">
        <v>385.51703847769102</v>
      </c>
      <c r="N21" s="16">
        <v>343.43535154165704</v>
      </c>
      <c r="O21" s="16">
        <v>222.25783199294838</v>
      </c>
    </row>
    <row r="22" spans="1:15" x14ac:dyDescent="0.25">
      <c r="A22" s="18" t="s">
        <v>185</v>
      </c>
      <c r="B22" s="22"/>
      <c r="C22" s="22"/>
      <c r="D22" s="23"/>
      <c r="E22" s="23"/>
      <c r="F22" s="23"/>
      <c r="G22" s="23"/>
      <c r="H22" s="23"/>
      <c r="I22" s="23"/>
      <c r="J22" s="23"/>
      <c r="K22" s="23"/>
      <c r="M22" s="17"/>
      <c r="N22" s="20">
        <v>-0.10915649046849885</v>
      </c>
      <c r="O22" s="20">
        <v>-0.35283938885368482</v>
      </c>
    </row>
    <row r="23" spans="1:15" x14ac:dyDescent="0.25">
      <c r="A23" s="50" t="s">
        <v>138</v>
      </c>
      <c r="B23" s="21">
        <v>491.11886056708414</v>
      </c>
      <c r="C23" s="21">
        <v>521.86018893833341</v>
      </c>
      <c r="D23" s="21">
        <v>493.60145274542907</v>
      </c>
      <c r="E23" s="21">
        <v>388.5882613825637</v>
      </c>
      <c r="F23" s="21">
        <v>389.08961064724826</v>
      </c>
      <c r="G23" s="21">
        <v>368.59175301150543</v>
      </c>
      <c r="H23" s="21">
        <v>351.98997355056787</v>
      </c>
      <c r="I23" s="21">
        <v>248.88271970986406</v>
      </c>
      <c r="J23" s="21">
        <v>288.39317954773128</v>
      </c>
      <c r="K23" s="21"/>
      <c r="M23" s="16">
        <v>491.11886056708414</v>
      </c>
      <c r="N23" s="16">
        <v>493.60145274542907</v>
      </c>
      <c r="O23" s="16">
        <v>351.98997355056787</v>
      </c>
    </row>
    <row r="24" spans="1:15" x14ac:dyDescent="0.25">
      <c r="A24" s="18" t="s">
        <v>185</v>
      </c>
      <c r="B24" s="22"/>
      <c r="C24" s="22"/>
      <c r="D24" s="23"/>
      <c r="E24" s="23"/>
      <c r="F24" s="23"/>
      <c r="G24" s="23"/>
      <c r="H24" s="23"/>
      <c r="I24" s="23"/>
      <c r="J24" s="23"/>
      <c r="K24" s="23"/>
      <c r="M24" s="17"/>
      <c r="N24" s="20">
        <v>5.0549721822499283E-3</v>
      </c>
      <c r="O24" s="20">
        <v>-0.28689437279248886</v>
      </c>
    </row>
    <row r="25" spans="1:15" x14ac:dyDescent="0.25">
      <c r="A25" s="50" t="s">
        <v>139</v>
      </c>
      <c r="B25" s="21">
        <v>690.29222080952138</v>
      </c>
      <c r="C25" s="21">
        <v>659.83865754187104</v>
      </c>
      <c r="D25" s="21">
        <v>634.01936817819148</v>
      </c>
      <c r="E25" s="21">
        <v>507.01552965481392</v>
      </c>
      <c r="F25" s="21">
        <v>539.94057806658009</v>
      </c>
      <c r="G25" s="21">
        <v>519.13758202770089</v>
      </c>
      <c r="H25" s="21">
        <v>505.79559008925912</v>
      </c>
      <c r="I25" s="21">
        <v>357.39380941715501</v>
      </c>
      <c r="J25" s="21">
        <v>412.80101084438758</v>
      </c>
      <c r="K25" s="21"/>
      <c r="M25" s="16">
        <v>690.29222080952138</v>
      </c>
      <c r="N25" s="16">
        <v>634.01936817819148</v>
      </c>
      <c r="O25" s="16">
        <v>505.79559008925912</v>
      </c>
    </row>
    <row r="26" spans="1:15" x14ac:dyDescent="0.25">
      <c r="A26" s="18" t="s">
        <v>185</v>
      </c>
      <c r="B26" s="22"/>
      <c r="C26" s="22"/>
      <c r="D26" s="23"/>
      <c r="E26" s="23"/>
      <c r="F26" s="23"/>
      <c r="G26" s="23"/>
      <c r="H26" s="23"/>
      <c r="I26" s="23"/>
      <c r="J26" s="23"/>
      <c r="K26" s="23"/>
      <c r="M26" s="17"/>
      <c r="N26" s="20">
        <v>-8.1520334338024858E-2</v>
      </c>
      <c r="O26" s="20">
        <v>-0.20223952851373306</v>
      </c>
    </row>
    <row r="27" spans="1:15" x14ac:dyDescent="0.25">
      <c r="A27" s="10" t="s">
        <v>197</v>
      </c>
      <c r="B27" s="21">
        <v>249.64666581009902</v>
      </c>
      <c r="C27" s="21">
        <v>260.93117203401681</v>
      </c>
      <c r="D27" s="21">
        <v>250.40103729305341</v>
      </c>
      <c r="E27" s="21">
        <v>219.77834082184819</v>
      </c>
      <c r="F27" s="21">
        <v>236.82091242109999</v>
      </c>
      <c r="G27" s="21">
        <v>236.59893713569184</v>
      </c>
      <c r="H27" s="21">
        <v>236.32530377050614</v>
      </c>
      <c r="I27" s="21">
        <v>186.72427090245802</v>
      </c>
      <c r="J27" s="21">
        <v>179.31948786949161</v>
      </c>
      <c r="K27" s="21"/>
      <c r="M27" s="16">
        <v>249.64666581009902</v>
      </c>
      <c r="N27" s="16">
        <v>250.40103729305341</v>
      </c>
      <c r="O27" s="16">
        <v>236.32530377050614</v>
      </c>
    </row>
    <row r="28" spans="1:15" x14ac:dyDescent="0.25">
      <c r="A28" s="18" t="s">
        <v>185</v>
      </c>
      <c r="B28" s="19"/>
      <c r="C28" s="19"/>
      <c r="D28" s="20"/>
      <c r="E28" s="20"/>
      <c r="F28" s="20"/>
      <c r="G28" s="20"/>
      <c r="H28" s="20"/>
      <c r="I28" s="20"/>
      <c r="J28" s="20"/>
      <c r="K28" s="20"/>
      <c r="M28" s="17"/>
      <c r="N28" s="20">
        <v>3.0217566916284078E-3</v>
      </c>
      <c r="O28" s="20">
        <v>-5.6212760437066134E-2</v>
      </c>
    </row>
    <row r="29" spans="1:15" x14ac:dyDescent="0.25">
      <c r="M29" s="17"/>
    </row>
    <row r="30" spans="1:15" x14ac:dyDescent="0.25">
      <c r="M30" s="17"/>
    </row>
    <row r="31" spans="1:15" x14ac:dyDescent="0.25">
      <c r="A31" s="14" t="s">
        <v>162</v>
      </c>
      <c r="B31" s="53" t="s">
        <v>131</v>
      </c>
      <c r="C31" s="53" t="s">
        <v>13</v>
      </c>
      <c r="D31" s="53" t="s">
        <v>183</v>
      </c>
      <c r="E31" s="53" t="s">
        <v>14</v>
      </c>
      <c r="F31" s="53" t="s">
        <v>15</v>
      </c>
      <c r="G31" s="53" t="s">
        <v>16</v>
      </c>
      <c r="H31" s="53" t="s">
        <v>194</v>
      </c>
      <c r="I31" s="53" t="s">
        <v>200</v>
      </c>
      <c r="J31" s="53" t="s">
        <v>201</v>
      </c>
      <c r="K31" s="55"/>
      <c r="L31" s="54"/>
      <c r="M31" s="53">
        <v>2013</v>
      </c>
      <c r="N31" s="53">
        <v>2014</v>
      </c>
      <c r="O31" s="53">
        <v>2015</v>
      </c>
    </row>
    <row r="32" spans="1:15" x14ac:dyDescent="0.25">
      <c r="A32" s="10" t="s">
        <v>17</v>
      </c>
      <c r="B32" s="16">
        <v>7864.4000000000005</v>
      </c>
      <c r="C32" s="16">
        <v>6045.9</v>
      </c>
      <c r="D32" s="16">
        <v>7872</v>
      </c>
      <c r="E32" s="24">
        <v>1611.4</v>
      </c>
      <c r="F32" s="24">
        <v>3221.441093829138</v>
      </c>
      <c r="G32" s="16">
        <v>4766</v>
      </c>
      <c r="H32" s="16">
        <v>6064.6</v>
      </c>
      <c r="I32" s="16">
        <v>1137.2</v>
      </c>
      <c r="J32" s="16">
        <v>2529.1999999999998</v>
      </c>
      <c r="K32" s="16"/>
      <c r="M32" s="16">
        <v>7864.4000000000005</v>
      </c>
      <c r="N32" s="16">
        <v>7872</v>
      </c>
      <c r="O32" s="16">
        <v>6064.6</v>
      </c>
    </row>
    <row r="33" spans="1:15" x14ac:dyDescent="0.25">
      <c r="A33" s="18" t="s">
        <v>185</v>
      </c>
      <c r="B33" s="21"/>
      <c r="C33" s="16"/>
      <c r="D33" s="16"/>
      <c r="E33" s="24"/>
      <c r="F33" s="24"/>
      <c r="G33" s="16"/>
      <c r="H33" s="16"/>
      <c r="I33" s="16"/>
      <c r="J33" s="16"/>
      <c r="K33" s="16"/>
      <c r="M33" s="16"/>
      <c r="N33" s="20">
        <v>9.6638014343097822E-4</v>
      </c>
      <c r="O33" s="20">
        <v>-0.22959857723577226</v>
      </c>
    </row>
    <row r="34" spans="1:15" x14ac:dyDescent="0.25">
      <c r="A34" s="10" t="s">
        <v>142</v>
      </c>
      <c r="B34" s="16">
        <v>6240.6</v>
      </c>
      <c r="C34" s="16">
        <v>4395.2</v>
      </c>
      <c r="D34" s="16">
        <v>5684.1</v>
      </c>
      <c r="E34" s="24">
        <v>1269.8</v>
      </c>
      <c r="F34" s="24">
        <v>2471.0857386421048</v>
      </c>
      <c r="G34" s="16">
        <v>3694</v>
      </c>
      <c r="H34" s="16">
        <v>4718.7</v>
      </c>
      <c r="I34" s="16">
        <v>927.6</v>
      </c>
      <c r="J34" s="16">
        <v>1919.6</v>
      </c>
      <c r="K34" s="16"/>
      <c r="M34" s="16">
        <v>6240.6</v>
      </c>
      <c r="N34" s="16">
        <v>5684.1</v>
      </c>
      <c r="O34" s="16">
        <v>4718.7</v>
      </c>
    </row>
    <row r="35" spans="1:15" x14ac:dyDescent="0.25">
      <c r="A35" s="18" t="s">
        <v>185</v>
      </c>
      <c r="B35" s="21"/>
      <c r="C35" s="16"/>
      <c r="D35" s="16"/>
      <c r="E35" s="24"/>
      <c r="F35" s="24"/>
      <c r="G35" s="16"/>
      <c r="H35" s="16"/>
      <c r="I35" s="16"/>
      <c r="J35" s="16"/>
      <c r="K35" s="16"/>
      <c r="M35" s="16"/>
      <c r="N35" s="20">
        <v>-8.9174117873281444E-2</v>
      </c>
      <c r="O35" s="20">
        <v>-0.16984219137594347</v>
      </c>
    </row>
    <row r="36" spans="1:15" x14ac:dyDescent="0.25">
      <c r="A36" s="10" t="s">
        <v>94</v>
      </c>
      <c r="B36" s="16">
        <v>-553.1</v>
      </c>
      <c r="C36" s="16">
        <v>-433.4</v>
      </c>
      <c r="D36" s="16">
        <v>-538.5</v>
      </c>
      <c r="E36" s="24">
        <v>-93.2</v>
      </c>
      <c r="F36" s="24">
        <v>-207.2</v>
      </c>
      <c r="G36" s="16">
        <v>-306.3</v>
      </c>
      <c r="H36" s="16">
        <v>-384.6</v>
      </c>
      <c r="I36" s="16">
        <v>-64.3</v>
      </c>
      <c r="J36" s="16">
        <v>-137.49999999999997</v>
      </c>
      <c r="K36" s="16"/>
      <c r="M36" s="16">
        <v>-553.1</v>
      </c>
      <c r="N36" s="16">
        <v>-538.5</v>
      </c>
      <c r="O36" s="16">
        <v>-384.6</v>
      </c>
    </row>
    <row r="37" spans="1:15" x14ac:dyDescent="0.25">
      <c r="A37" s="18" t="s">
        <v>185</v>
      </c>
      <c r="B37" s="21"/>
      <c r="C37" s="16"/>
      <c r="D37" s="16"/>
      <c r="E37" s="24"/>
      <c r="F37" s="24"/>
      <c r="G37" s="16"/>
      <c r="H37" s="16"/>
      <c r="I37" s="16"/>
      <c r="J37" s="16"/>
      <c r="K37" s="16"/>
      <c r="M37" s="16"/>
      <c r="N37" s="20">
        <v>-2.6396673295968176E-2</v>
      </c>
      <c r="O37" s="20">
        <v>-0.28579387186629523</v>
      </c>
    </row>
    <row r="38" spans="1:15" x14ac:dyDescent="0.25">
      <c r="A38" s="10" t="s">
        <v>143</v>
      </c>
      <c r="B38" s="16">
        <v>-254.6</v>
      </c>
      <c r="C38" s="16">
        <v>451.5</v>
      </c>
      <c r="D38" s="16">
        <v>874.2</v>
      </c>
      <c r="E38" s="24">
        <v>446.9</v>
      </c>
      <c r="F38" s="24">
        <v>698.39999999999975</v>
      </c>
      <c r="G38" s="16">
        <v>1002</v>
      </c>
      <c r="H38" s="16">
        <v>1195.9000000000001</v>
      </c>
      <c r="I38" s="16">
        <v>168.7</v>
      </c>
      <c r="J38" s="16">
        <v>404.3</v>
      </c>
      <c r="K38" s="16"/>
      <c r="M38" s="16">
        <v>-254.6</v>
      </c>
      <c r="N38" s="16">
        <v>874.2</v>
      </c>
      <c r="O38" s="16">
        <v>1195.9000000000001</v>
      </c>
    </row>
    <row r="39" spans="1:15" x14ac:dyDescent="0.25">
      <c r="A39" s="18" t="s">
        <v>185</v>
      </c>
      <c r="B39" s="21"/>
      <c r="C39" s="16"/>
      <c r="D39" s="16"/>
      <c r="E39" s="24"/>
      <c r="F39" s="24"/>
      <c r="G39" s="16"/>
      <c r="H39" s="16"/>
      <c r="I39" s="16"/>
      <c r="J39" s="16"/>
      <c r="K39" s="16"/>
      <c r="M39" s="16"/>
      <c r="N39" s="60">
        <v>-4.4336213668499607</v>
      </c>
      <c r="O39" s="20">
        <v>0.36799359414321664</v>
      </c>
    </row>
    <row r="40" spans="1:15" x14ac:dyDescent="0.25">
      <c r="A40" s="10" t="s">
        <v>27</v>
      </c>
      <c r="B40" s="16">
        <v>298.5</v>
      </c>
      <c r="C40" s="16">
        <v>1081.5</v>
      </c>
      <c r="D40" s="16">
        <v>1609.3000000000002</v>
      </c>
      <c r="E40" s="24">
        <v>540.1</v>
      </c>
      <c r="F40" s="24">
        <v>905.5999999999998</v>
      </c>
      <c r="G40" s="16">
        <v>1308.3000000000002</v>
      </c>
      <c r="H40" s="16">
        <v>1580.5000000000002</v>
      </c>
      <c r="I40" s="16">
        <v>233</v>
      </c>
      <c r="J40" s="16">
        <v>541.79999999999995</v>
      </c>
      <c r="K40" s="16"/>
      <c r="M40" s="16">
        <v>298.5</v>
      </c>
      <c r="N40" s="16">
        <v>1609.3000000000002</v>
      </c>
      <c r="O40" s="16">
        <v>1580.5000000000002</v>
      </c>
    </row>
    <row r="41" spans="1:15" x14ac:dyDescent="0.25">
      <c r="A41" s="18" t="s">
        <v>185</v>
      </c>
      <c r="B41" s="21"/>
      <c r="C41" s="16"/>
      <c r="D41" s="16"/>
      <c r="E41" s="24"/>
      <c r="F41" s="24"/>
      <c r="G41" s="16"/>
      <c r="H41" s="16"/>
      <c r="I41" s="16"/>
      <c r="J41" s="16"/>
      <c r="K41" s="16"/>
      <c r="M41" s="16"/>
      <c r="N41" s="20">
        <v>4.3912897822445567</v>
      </c>
      <c r="O41" s="20">
        <v>-1.7895979618467672E-2</v>
      </c>
    </row>
    <row r="42" spans="1:15" x14ac:dyDescent="0.25">
      <c r="A42" s="10" t="s">
        <v>144</v>
      </c>
      <c r="B42" s="16">
        <v>167.1</v>
      </c>
      <c r="C42" s="16">
        <v>980.4</v>
      </c>
      <c r="D42" s="16">
        <v>1426.3</v>
      </c>
      <c r="E42" s="24">
        <v>297.7</v>
      </c>
      <c r="F42" s="24">
        <v>487.49999999999977</v>
      </c>
      <c r="G42" s="16">
        <v>974.1</v>
      </c>
      <c r="H42" s="16">
        <v>1290.3</v>
      </c>
      <c r="I42" s="16">
        <v>82.3</v>
      </c>
      <c r="J42" s="16">
        <v>222.90000000000003</v>
      </c>
      <c r="K42" s="16"/>
      <c r="M42" s="16">
        <v>167.1</v>
      </c>
      <c r="N42" s="16">
        <v>1426.3</v>
      </c>
      <c r="O42" s="16">
        <v>1290.3</v>
      </c>
    </row>
    <row r="43" spans="1:15" x14ac:dyDescent="0.25">
      <c r="A43" s="18" t="s">
        <v>185</v>
      </c>
      <c r="B43" s="22"/>
      <c r="C43" s="19"/>
      <c r="D43" s="20"/>
      <c r="E43" s="20"/>
      <c r="F43" s="20"/>
      <c r="G43" s="20"/>
      <c r="H43" s="20"/>
      <c r="I43" s="20"/>
      <c r="J43" s="20"/>
      <c r="K43" s="20"/>
      <c r="M43" s="17"/>
      <c r="N43" s="20">
        <v>7.5356074207061639</v>
      </c>
      <c r="O43" s="20">
        <v>-9.5351609058402897E-2</v>
      </c>
    </row>
    <row r="44" spans="1:15" x14ac:dyDescent="0.25">
      <c r="A44" s="10" t="s">
        <v>163</v>
      </c>
      <c r="B44" s="25"/>
      <c r="M44" s="17"/>
    </row>
    <row r="45" spans="1:15" x14ac:dyDescent="0.25">
      <c r="A45" s="26" t="s">
        <v>145</v>
      </c>
      <c r="B45" s="23">
        <v>-3.2373734804943793E-2</v>
      </c>
      <c r="C45" s="20">
        <v>7.4678707884682186E-2</v>
      </c>
      <c r="D45" s="20">
        <v>0.11105182926829268</v>
      </c>
      <c r="E45" s="20">
        <v>0.27733647759712049</v>
      </c>
      <c r="F45" s="20">
        <v>0.21679738342502258</v>
      </c>
      <c r="G45" s="20">
        <v>0.2102391942929081</v>
      </c>
      <c r="H45" s="20">
        <v>0.19719354945091186</v>
      </c>
      <c r="I45" s="20">
        <v>0.14834681674287722</v>
      </c>
      <c r="J45" s="20">
        <v>0.15985291791870948</v>
      </c>
      <c r="K45" s="20"/>
      <c r="M45" s="20">
        <v>-3.2373734804943793E-2</v>
      </c>
      <c r="N45" s="20">
        <v>0.11105182926829268</v>
      </c>
      <c r="O45" s="20">
        <v>0.19719354945091186</v>
      </c>
    </row>
    <row r="46" spans="1:15" x14ac:dyDescent="0.25">
      <c r="A46" s="26" t="s">
        <v>27</v>
      </c>
      <c r="B46" s="23">
        <v>3.795585168607904E-2</v>
      </c>
      <c r="C46" s="20">
        <v>0.17888155609586662</v>
      </c>
      <c r="D46" s="20">
        <v>0.20443343495934962</v>
      </c>
      <c r="E46" s="20">
        <v>0.33517438252451281</v>
      </c>
      <c r="F46" s="20">
        <v>0.28111642386841418</v>
      </c>
      <c r="G46" s="20">
        <v>0.27450692404532107</v>
      </c>
      <c r="H46" s="20">
        <v>0.26061075751080043</v>
      </c>
      <c r="I46" s="20">
        <v>0.20488920154766091</v>
      </c>
      <c r="J46" s="20">
        <v>0.21421793452475091</v>
      </c>
      <c r="K46" s="20"/>
      <c r="M46" s="20">
        <v>3.795585168607904E-2</v>
      </c>
      <c r="N46" s="20">
        <v>0.20443343495934962</v>
      </c>
      <c r="O46" s="20">
        <v>0.26061075751080043</v>
      </c>
    </row>
    <row r="47" spans="1:15" x14ac:dyDescent="0.25">
      <c r="A47" s="26" t="s">
        <v>144</v>
      </c>
      <c r="B47" s="23">
        <v>2.1247647627282436E-2</v>
      </c>
      <c r="C47" s="20">
        <v>0.16215947997816701</v>
      </c>
      <c r="D47" s="20">
        <v>0.1811864837398374</v>
      </c>
      <c r="E47" s="20">
        <v>0.18474618344296884</v>
      </c>
      <c r="F47" s="20">
        <v>0.15132978868799898</v>
      </c>
      <c r="G47" s="20">
        <v>0.20438522870331516</v>
      </c>
      <c r="H47" s="20">
        <v>0.21275929162681792</v>
      </c>
      <c r="I47" s="20">
        <v>7.2370735138937742E-2</v>
      </c>
      <c r="J47" s="20">
        <v>8.8130634192630106E-2</v>
      </c>
      <c r="K47" s="20"/>
      <c r="M47" s="20">
        <v>2.1247647627282436E-2</v>
      </c>
      <c r="N47" s="20">
        <v>0.1811864837398374</v>
      </c>
      <c r="O47" s="20">
        <v>0.21275929162681792</v>
      </c>
    </row>
    <row r="48" spans="1:15" x14ac:dyDescent="0.25">
      <c r="M48" s="17"/>
    </row>
    <row r="49" spans="1:15" x14ac:dyDescent="0.25">
      <c r="M49" s="17"/>
    </row>
    <row r="50" spans="1:15" x14ac:dyDescent="0.25">
      <c r="A50" s="14" t="s">
        <v>146</v>
      </c>
      <c r="B50" s="53" t="s">
        <v>131</v>
      </c>
      <c r="C50" s="53" t="s">
        <v>13</v>
      </c>
      <c r="D50" s="53" t="s">
        <v>183</v>
      </c>
      <c r="E50" s="53" t="s">
        <v>14</v>
      </c>
      <c r="F50" s="53" t="s">
        <v>15</v>
      </c>
      <c r="G50" s="53" t="s">
        <v>16</v>
      </c>
      <c r="H50" s="53" t="s">
        <v>194</v>
      </c>
      <c r="I50" s="53" t="s">
        <v>200</v>
      </c>
      <c r="J50" s="53" t="s">
        <v>201</v>
      </c>
      <c r="K50" s="55"/>
      <c r="L50" s="54"/>
      <c r="M50" s="53">
        <v>2013</v>
      </c>
      <c r="N50" s="53">
        <v>2014</v>
      </c>
      <c r="O50" s="53">
        <v>2015</v>
      </c>
    </row>
    <row r="51" spans="1:15" ht="30" x14ac:dyDescent="0.25">
      <c r="A51" s="27" t="s">
        <v>110</v>
      </c>
      <c r="B51" s="25">
        <v>391.5</v>
      </c>
      <c r="C51" s="28" t="s">
        <v>184</v>
      </c>
      <c r="D51" s="25">
        <v>220.9</v>
      </c>
      <c r="E51" s="28" t="s">
        <v>184</v>
      </c>
      <c r="F51" s="28" t="s">
        <v>184</v>
      </c>
      <c r="G51" s="28" t="s">
        <v>184</v>
      </c>
      <c r="H51" s="28">
        <v>269.10000000000002</v>
      </c>
      <c r="I51" s="28" t="s">
        <v>184</v>
      </c>
      <c r="J51" s="28" t="s">
        <v>184</v>
      </c>
      <c r="K51" s="28"/>
      <c r="M51" s="16">
        <v>391.5</v>
      </c>
      <c r="N51" s="16">
        <v>220.9</v>
      </c>
      <c r="O51" s="16">
        <v>269.10000000000002</v>
      </c>
    </row>
    <row r="52" spans="1:15" x14ac:dyDescent="0.25">
      <c r="A52" s="18" t="s">
        <v>185</v>
      </c>
      <c r="B52" s="19"/>
      <c r="C52" s="19"/>
      <c r="D52" s="20"/>
      <c r="E52" s="20"/>
      <c r="F52" s="20"/>
      <c r="G52" s="20"/>
      <c r="H52" s="20"/>
      <c r="I52" s="20"/>
      <c r="J52" s="20"/>
      <c r="K52" s="20"/>
      <c r="M52" s="17"/>
      <c r="N52" s="20">
        <f>N51/M51-1</f>
        <v>-0.43575989782886337</v>
      </c>
      <c r="O52" s="20">
        <f>O51/N51-1</f>
        <v>0.21819827976459938</v>
      </c>
    </row>
    <row r="53" spans="1:15" x14ac:dyDescent="0.25">
      <c r="M53" s="17"/>
    </row>
    <row r="54" spans="1:15" x14ac:dyDescent="0.25">
      <c r="A54" s="14" t="s">
        <v>147</v>
      </c>
      <c r="B54" s="53" t="s">
        <v>131</v>
      </c>
      <c r="C54" s="53" t="s">
        <v>13</v>
      </c>
      <c r="D54" s="53" t="s">
        <v>183</v>
      </c>
      <c r="E54" s="53" t="s">
        <v>14</v>
      </c>
      <c r="F54" s="53" t="s">
        <v>15</v>
      </c>
      <c r="G54" s="53" t="s">
        <v>16</v>
      </c>
      <c r="H54" s="53" t="s">
        <v>194</v>
      </c>
      <c r="I54" s="53" t="s">
        <v>200</v>
      </c>
      <c r="J54" s="53" t="s">
        <v>201</v>
      </c>
      <c r="K54" s="55"/>
      <c r="L54" s="54"/>
      <c r="M54" s="53">
        <v>2013</v>
      </c>
      <c r="N54" s="53">
        <v>2014</v>
      </c>
      <c r="O54" s="53">
        <v>2015</v>
      </c>
    </row>
    <row r="55" spans="1:15" x14ac:dyDescent="0.25">
      <c r="A55" s="10" t="s">
        <v>148</v>
      </c>
      <c r="B55" s="29">
        <v>-3.2373734804943793E-2</v>
      </c>
      <c r="C55" s="29">
        <v>7.4678707884682186E-2</v>
      </c>
      <c r="D55" s="29">
        <v>0.11105182926829268</v>
      </c>
      <c r="E55" s="29">
        <v>0.27733647759712049</v>
      </c>
      <c r="F55" s="29">
        <v>0.21679738342502258</v>
      </c>
      <c r="G55" s="29">
        <v>0.2102391942929081</v>
      </c>
      <c r="H55" s="29">
        <v>0.19719354945091186</v>
      </c>
      <c r="I55" s="29">
        <v>0.14834681674287722</v>
      </c>
      <c r="J55" s="29">
        <v>0.15985291791870948</v>
      </c>
      <c r="K55" s="29"/>
      <c r="M55" s="29">
        <v>-3.2373734804943793E-2</v>
      </c>
      <c r="N55" s="29">
        <v>0.11105182926829268</v>
      </c>
      <c r="O55" s="29">
        <v>0.19719354945091186</v>
      </c>
    </row>
    <row r="56" spans="1:15" x14ac:dyDescent="0.25">
      <c r="A56" s="10" t="s">
        <v>149</v>
      </c>
      <c r="B56" s="21">
        <v>347.99938842666228</v>
      </c>
      <c r="C56" s="21">
        <v>304.18261876353665</v>
      </c>
      <c r="D56" s="21">
        <v>282.79725343462906</v>
      </c>
      <c r="E56" s="21">
        <v>197.04140073636233</v>
      </c>
      <c r="F56" s="21">
        <v>217.58630412873248</v>
      </c>
      <c r="G56" s="21">
        <v>210.69957928680847</v>
      </c>
      <c r="H56" s="21">
        <v>205.91248044089207</v>
      </c>
      <c r="I56" s="21">
        <v>159.20593050386114</v>
      </c>
      <c r="J56" s="21">
        <v>176.16441503032075</v>
      </c>
      <c r="K56" s="30"/>
      <c r="M56" s="30">
        <v>347.99938842666228</v>
      </c>
      <c r="N56" s="30">
        <v>282.79725343462906</v>
      </c>
      <c r="O56" s="30">
        <v>205.91248044089207</v>
      </c>
    </row>
    <row r="57" spans="1:15" x14ac:dyDescent="0.25">
      <c r="A57" s="10" t="s">
        <v>150</v>
      </c>
      <c r="B57" s="30">
        <v>-28.625378450523723</v>
      </c>
      <c r="C57" s="30">
        <v>74.260326404516306</v>
      </c>
      <c r="D57" s="30">
        <v>107.0867034805339</v>
      </c>
      <c r="E57" s="24">
        <v>187.48717275189844</v>
      </c>
      <c r="F57" s="24">
        <v>159.58282320763377</v>
      </c>
      <c r="G57" s="30">
        <v>146.44589294955128</v>
      </c>
      <c r="H57" s="30">
        <v>130.16301555360761</v>
      </c>
      <c r="I57" s="30">
        <v>68.624882949167187</v>
      </c>
      <c r="J57" s="30">
        <v>90.900086030535064</v>
      </c>
      <c r="K57" s="30"/>
      <c r="M57" s="30">
        <v>-28.625378450523723</v>
      </c>
      <c r="N57" s="30">
        <v>107.0867034805339</v>
      </c>
      <c r="O57" s="30">
        <v>130.16301555360761</v>
      </c>
    </row>
    <row r="59" spans="1:1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56"/>
      <c r="M59" s="31"/>
      <c r="N59" s="31"/>
      <c r="O59" s="31"/>
    </row>
    <row r="61" spans="1:15" x14ac:dyDescent="0.25">
      <c r="A61" s="32" t="s">
        <v>151</v>
      </c>
    </row>
    <row r="62" spans="1:15" x14ac:dyDescent="0.25">
      <c r="A62" s="32" t="s">
        <v>152</v>
      </c>
    </row>
    <row r="63" spans="1:15" x14ac:dyDescent="0.25">
      <c r="A63" s="32" t="s">
        <v>153</v>
      </c>
    </row>
    <row r="64" spans="1:15" x14ac:dyDescent="0.25">
      <c r="A64" s="33" t="s">
        <v>186</v>
      </c>
    </row>
  </sheetData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14F1E2-F543-4BBE-B303-DE0BEF1143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94CCA-65AC-4C8C-8E68-DA60C22BC1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704452E-B29C-4BAB-8F42-52C39BC05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FC03F53-C915-47F7-8A3F-1A8F171220B3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2e6c4e6a-6d57-47d6-9288-076169c1f69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5</vt:i4>
      </vt:variant>
    </vt:vector>
  </HeadingPairs>
  <TitlesOfParts>
    <vt:vector size="22" baseType="lpstr">
      <vt:lpstr>Cover</vt:lpstr>
      <vt:lpstr>Content</vt:lpstr>
      <vt:lpstr>Key Indicators</vt:lpstr>
      <vt:lpstr>Consolidated sales</vt:lpstr>
      <vt:lpstr>RFP</vt:lpstr>
      <vt:lpstr>RLP</vt:lpstr>
      <vt:lpstr>Mining</vt:lpstr>
      <vt:lpstr>NLMK USA</vt:lpstr>
      <vt:lpstr>NLMK Dansteel</vt:lpstr>
      <vt:lpstr>P&amp;L</vt:lpstr>
      <vt:lpstr>CashFlow</vt:lpstr>
      <vt:lpstr>Balance Sheet</vt:lpstr>
      <vt:lpstr>Historical Data</vt:lpstr>
      <vt:lpstr>Foreign rolled products</vt:lpstr>
      <vt:lpstr>MiningO</vt:lpstr>
      <vt:lpstr>Russian long products</vt:lpstr>
      <vt:lpstr>Russian flat products</vt:lpstr>
      <vt:lpstr>'Foreign rolled products'!Область_печати</vt:lpstr>
      <vt:lpstr>'Historical Data'!Область_печати</vt:lpstr>
      <vt:lpstr>MiningO!Область_печати</vt:lpstr>
      <vt:lpstr>'NLMK Dansteel'!Область_печати</vt:lpstr>
      <vt:lpstr>'Russian long products'!Область_печати</vt:lpstr>
    </vt:vector>
  </TitlesOfParts>
  <Company>ОАО "НЛМК"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Климантов Никита Андреевич</dc:creator>
  <cp:lastModifiedBy>Климантов Никита Андреевич</cp:lastModifiedBy>
  <cp:lastPrinted>2017-04-25T13:46:53Z</cp:lastPrinted>
  <dcterms:created xsi:type="dcterms:W3CDTF">2015-10-29T08:21:28Z</dcterms:created>
  <dcterms:modified xsi:type="dcterms:W3CDTF">2017-10-26T15:03:04Z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