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70"/>
  </bookViews>
  <sheets>
    <sheet name="Лист1" sheetId="1" r:id="rId1"/>
  </sheet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82" i="1" l="1"/>
  <c r="AR182" i="1"/>
  <c r="AQ181" i="1"/>
  <c r="AR180" i="1"/>
  <c r="W178" i="1"/>
  <c r="V178" i="1"/>
  <c r="AR179" i="1"/>
  <c r="AH178" i="1"/>
  <c r="AG178" i="1"/>
  <c r="Y178" i="1"/>
  <c r="U178" i="1"/>
  <c r="T178" i="1"/>
  <c r="Q178" i="1"/>
  <c r="P178" i="1"/>
  <c r="M178" i="1"/>
  <c r="L178" i="1"/>
  <c r="AM178" i="1"/>
  <c r="AE178" i="1"/>
  <c r="Z178" i="1"/>
  <c r="R178" i="1"/>
  <c r="O178" i="1"/>
  <c r="N178" i="1"/>
  <c r="K178" i="1"/>
  <c r="J178" i="1"/>
  <c r="I178" i="1"/>
  <c r="H178" i="1"/>
  <c r="G178" i="1"/>
  <c r="F178" i="1"/>
  <c r="E178" i="1"/>
  <c r="D178" i="1"/>
  <c r="AR177" i="1"/>
  <c r="AL175" i="1"/>
  <c r="AI175" i="1"/>
  <c r="AD175" i="1"/>
  <c r="AA175" i="1"/>
  <c r="V175" i="1"/>
  <c r="S175" i="1"/>
  <c r="AO77" i="1"/>
  <c r="AK175" i="1"/>
  <c r="AJ77" i="1"/>
  <c r="AG77" i="1"/>
  <c r="AC175" i="1"/>
  <c r="AB175" i="1"/>
  <c r="Z77" i="1"/>
  <c r="Y77" i="1"/>
  <c r="U175" i="1"/>
  <c r="T175" i="1"/>
  <c r="R77" i="1"/>
  <c r="Q77" i="1"/>
  <c r="P175" i="1"/>
  <c r="L175" i="1"/>
  <c r="AN175" i="1"/>
  <c r="AM175" i="1"/>
  <c r="AH175" i="1"/>
  <c r="AF175" i="1"/>
  <c r="AE175" i="1"/>
  <c r="Z175" i="1"/>
  <c r="X175" i="1"/>
  <c r="W175" i="1"/>
  <c r="R175" i="1"/>
  <c r="O175" i="1"/>
  <c r="N175" i="1"/>
  <c r="M175" i="1"/>
  <c r="K175" i="1"/>
  <c r="J175" i="1"/>
  <c r="I175" i="1"/>
  <c r="H175" i="1"/>
  <c r="G175" i="1"/>
  <c r="F175" i="1"/>
  <c r="E175" i="1"/>
  <c r="D175" i="1"/>
  <c r="AR174" i="1"/>
  <c r="AQ174" i="1"/>
  <c r="K171" i="1"/>
  <c r="J171" i="1"/>
  <c r="I171" i="1"/>
  <c r="H171" i="1"/>
  <c r="G171" i="1"/>
  <c r="F171" i="1"/>
  <c r="E171" i="1"/>
  <c r="D171" i="1"/>
  <c r="AR170" i="1"/>
  <c r="AQ169" i="1"/>
  <c r="AR167" i="1"/>
  <c r="AQ167" i="1"/>
  <c r="AR166" i="1"/>
  <c r="AQ166" i="1"/>
  <c r="AR165" i="1"/>
  <c r="AQ165" i="1"/>
  <c r="AR164" i="1"/>
  <c r="AN171" i="1"/>
  <c r="AF171" i="1"/>
  <c r="X171" i="1"/>
  <c r="P171" i="1"/>
  <c r="AR162" i="1"/>
  <c r="AQ162" i="1"/>
  <c r="AQ158" i="1"/>
  <c r="AR158" i="1"/>
  <c r="AQ157" i="1"/>
  <c r="AR157" i="1"/>
  <c r="AQ156" i="1"/>
  <c r="AR156" i="1"/>
  <c r="AQ155" i="1"/>
  <c r="AR155" i="1"/>
  <c r="AQ154" i="1"/>
  <c r="AR154" i="1"/>
  <c r="AQ153" i="1"/>
  <c r="AO159" i="1"/>
  <c r="AN159" i="1"/>
  <c r="AM159" i="1"/>
  <c r="AL159" i="1"/>
  <c r="AK159" i="1"/>
  <c r="AJ159" i="1"/>
  <c r="AI159" i="1"/>
  <c r="AH159" i="1"/>
  <c r="AG159" i="1"/>
  <c r="AF159" i="1"/>
  <c r="AE159" i="1"/>
  <c r="AD159" i="1"/>
  <c r="AC159" i="1"/>
  <c r="AB159" i="1"/>
  <c r="AA159" i="1"/>
  <c r="Z159" i="1"/>
  <c r="Y159" i="1"/>
  <c r="X159" i="1"/>
  <c r="W159" i="1"/>
  <c r="V159" i="1"/>
  <c r="U159" i="1"/>
  <c r="T159" i="1"/>
  <c r="S159" i="1"/>
  <c r="R159" i="1"/>
  <c r="Q159" i="1"/>
  <c r="P159" i="1"/>
  <c r="O159" i="1"/>
  <c r="N159" i="1"/>
  <c r="M159" i="1"/>
  <c r="L159" i="1"/>
  <c r="AR152" i="1"/>
  <c r="AQ152" i="1"/>
  <c r="AR145" i="1"/>
  <c r="AR144" i="1"/>
  <c r="AM141" i="1"/>
  <c r="AJ141" i="1"/>
  <c r="AE141" i="1"/>
  <c r="AB141" i="1"/>
  <c r="W141" i="1"/>
  <c r="T141" i="1"/>
  <c r="O141" i="1"/>
  <c r="L141" i="1"/>
  <c r="AK141" i="1"/>
  <c r="AH141" i="1"/>
  <c r="AC141" i="1"/>
  <c r="Z141" i="1"/>
  <c r="U141" i="1"/>
  <c r="R141" i="1"/>
  <c r="M141" i="1"/>
  <c r="AO141" i="1"/>
  <c r="AN141" i="1"/>
  <c r="AL141" i="1"/>
  <c r="AI141" i="1"/>
  <c r="AG141" i="1"/>
  <c r="AF141" i="1"/>
  <c r="AD141" i="1"/>
  <c r="AA141" i="1"/>
  <c r="Y141" i="1"/>
  <c r="X141" i="1"/>
  <c r="V141" i="1"/>
  <c r="S141" i="1"/>
  <c r="Q141" i="1"/>
  <c r="P141" i="1"/>
  <c r="N141" i="1"/>
  <c r="AR140" i="1"/>
  <c r="AQ140" i="1"/>
  <c r="AQ130" i="1"/>
  <c r="AR130" i="1"/>
  <c r="AQ129" i="1"/>
  <c r="AR129" i="1"/>
  <c r="AQ127" i="1"/>
  <c r="AO128" i="1"/>
  <c r="AM128" i="1"/>
  <c r="AL128" i="1"/>
  <c r="AL131" i="1" s="1"/>
  <c r="AJ128" i="1"/>
  <c r="AJ131" i="1" s="1"/>
  <c r="AG128" i="1"/>
  <c r="AG131" i="1" s="1"/>
  <c r="AE128" i="1"/>
  <c r="AD128" i="1"/>
  <c r="AD131" i="1" s="1"/>
  <c r="AB128" i="1"/>
  <c r="AB131" i="1" s="1"/>
  <c r="Y128" i="1"/>
  <c r="Y131" i="1" s="1"/>
  <c r="W128" i="1"/>
  <c r="V128" i="1"/>
  <c r="V131" i="1" s="1"/>
  <c r="T128" i="1"/>
  <c r="T131" i="1" s="1"/>
  <c r="Q128" i="1"/>
  <c r="Q131" i="1" s="1"/>
  <c r="O128" i="1"/>
  <c r="N128" i="1"/>
  <c r="N131" i="1" s="1"/>
  <c r="L128" i="1"/>
  <c r="L131" i="1" s="1"/>
  <c r="AR124" i="1"/>
  <c r="AQ124" i="1"/>
  <c r="AR120" i="1"/>
  <c r="AR119" i="1"/>
  <c r="AQ119" i="1"/>
  <c r="AR113" i="1"/>
  <c r="K113" i="1"/>
  <c r="J113" i="1"/>
  <c r="I113" i="1"/>
  <c r="H113" i="1"/>
  <c r="G113" i="1"/>
  <c r="F113" i="1"/>
  <c r="E113" i="1"/>
  <c r="D113" i="1"/>
  <c r="AR111" i="1"/>
  <c r="AR110" i="1"/>
  <c r="AR109" i="1"/>
  <c r="AQ109" i="1"/>
  <c r="K105" i="1"/>
  <c r="J105" i="1"/>
  <c r="I105" i="1"/>
  <c r="H105" i="1"/>
  <c r="G105" i="1"/>
  <c r="F105" i="1"/>
  <c r="E105" i="1"/>
  <c r="D105" i="1"/>
  <c r="AQ104" i="1"/>
  <c r="AQ103" i="1"/>
  <c r="V105" i="1"/>
  <c r="N105" i="1"/>
  <c r="AQ102" i="1"/>
  <c r="AR101" i="1"/>
  <c r="T105" i="1"/>
  <c r="P105" i="1"/>
  <c r="O105" i="1"/>
  <c r="L105" i="1"/>
  <c r="AR98" i="1"/>
  <c r="AQ98" i="1"/>
  <c r="D98" i="1"/>
  <c r="AQ93" i="1"/>
  <c r="AR92" i="1"/>
  <c r="AQ90" i="1"/>
  <c r="AR90" i="1"/>
  <c r="AQ88" i="1"/>
  <c r="AQ87" i="1"/>
  <c r="AR87" i="1"/>
  <c r="AQ86" i="1"/>
  <c r="AL89" i="1"/>
  <c r="AD89" i="1"/>
  <c r="V89" i="1"/>
  <c r="O89" i="1"/>
  <c r="N89" i="1"/>
  <c r="AR83" i="1"/>
  <c r="AQ83" i="1"/>
  <c r="AN77" i="1"/>
  <c r="AM77" i="1"/>
  <c r="AL77" i="1"/>
  <c r="AK77" i="1"/>
  <c r="AI77" i="1"/>
  <c r="AH77" i="1"/>
  <c r="AF77" i="1"/>
  <c r="AE77" i="1"/>
  <c r="AD77" i="1"/>
  <c r="AC77" i="1"/>
  <c r="AB77" i="1"/>
  <c r="AA77" i="1"/>
  <c r="X77" i="1"/>
  <c r="W77" i="1"/>
  <c r="V77" i="1"/>
  <c r="U77" i="1"/>
  <c r="T77" i="1"/>
  <c r="S77" i="1"/>
  <c r="P77" i="1"/>
  <c r="O77" i="1"/>
  <c r="N77" i="1"/>
  <c r="M77" i="1"/>
  <c r="AR74" i="1"/>
  <c r="X73" i="1"/>
  <c r="V73" i="1"/>
  <c r="AR60" i="1"/>
  <c r="AQ60" i="1"/>
  <c r="AQ56" i="1"/>
  <c r="AK54" i="1"/>
  <c r="AI54" i="1"/>
  <c r="AC54" i="1"/>
  <c r="AA54" i="1"/>
  <c r="T54" i="1"/>
  <c r="AR55" i="1"/>
  <c r="AM54" i="1"/>
  <c r="AJ54" i="1"/>
  <c r="AG54" i="1"/>
  <c r="AE54" i="1"/>
  <c r="AB54" i="1"/>
  <c r="Z54" i="1"/>
  <c r="Y54" i="1"/>
  <c r="W54" i="1"/>
  <c r="R54" i="1"/>
  <c r="Q54" i="1"/>
  <c r="L54" i="1"/>
  <c r="AH54" i="1"/>
  <c r="U54" i="1"/>
  <c r="O54" i="1"/>
  <c r="AQ53" i="1"/>
  <c r="AR51" i="1"/>
  <c r="AQ50" i="1"/>
  <c r="AK46" i="1"/>
  <c r="AQ49" i="1"/>
  <c r="AB46" i="1"/>
  <c r="AA46" i="1"/>
  <c r="AR48" i="1"/>
  <c r="AR47" i="1"/>
  <c r="R46" i="1"/>
  <c r="Q46" i="1"/>
  <c r="U42" i="1"/>
  <c r="R42" i="1"/>
  <c r="R57" i="1" s="1"/>
  <c r="M42" i="1"/>
  <c r="AR44" i="1"/>
  <c r="AQ44" i="1"/>
  <c r="AR43" i="1"/>
  <c r="AM42" i="1"/>
  <c r="AK42" i="1"/>
  <c r="AE42" i="1"/>
  <c r="Q42" i="1"/>
  <c r="Q57" i="1" s="1"/>
  <c r="O42" i="1"/>
  <c r="AB42" i="1"/>
  <c r="AA42" i="1"/>
  <c r="W42" i="1"/>
  <c r="AR41" i="1"/>
  <c r="AQ41" i="1"/>
  <c r="AQ29" i="1"/>
  <c r="AQ28" i="1"/>
  <c r="AR27" i="1"/>
  <c r="AQ27" i="1"/>
  <c r="AR26" i="1"/>
  <c r="AQ25" i="1"/>
  <c r="AQ24" i="1"/>
  <c r="AR22" i="1"/>
  <c r="AQ22" i="1"/>
  <c r="AR21" i="1"/>
  <c r="AQ20" i="1"/>
  <c r="K19" i="1"/>
  <c r="J19" i="1"/>
  <c r="I19" i="1"/>
  <c r="H19" i="1"/>
  <c r="G19" i="1"/>
  <c r="F19" i="1"/>
  <c r="E19" i="1"/>
  <c r="D19" i="1"/>
  <c r="AR17" i="1"/>
  <c r="AQ17" i="1"/>
  <c r="AR16" i="1"/>
  <c r="AO19" i="1"/>
  <c r="AJ19" i="1"/>
  <c r="AG19" i="1"/>
  <c r="AF19" i="1"/>
  <c r="AD19" i="1"/>
  <c r="AB19" i="1"/>
  <c r="Y19" i="1"/>
  <c r="X19" i="1"/>
  <c r="V19" i="1"/>
  <c r="T19" i="1"/>
  <c r="Q19" i="1"/>
  <c r="L19" i="1"/>
  <c r="AR13" i="1"/>
  <c r="AD12" i="1"/>
  <c r="K12" i="1"/>
  <c r="AN12" i="1"/>
  <c r="AM12" i="1"/>
  <c r="AL12" i="1"/>
  <c r="AJ12" i="1"/>
  <c r="AI12" i="1"/>
  <c r="AG12" i="1"/>
  <c r="AF12" i="1"/>
  <c r="AE12" i="1"/>
  <c r="AB12" i="1"/>
  <c r="AA12" i="1"/>
  <c r="Y12" i="1"/>
  <c r="X12" i="1"/>
  <c r="W12" i="1"/>
  <c r="V12" i="1"/>
  <c r="T12" i="1"/>
  <c r="S12" i="1"/>
  <c r="Q12" i="1"/>
  <c r="P12" i="1"/>
  <c r="O12" i="1"/>
  <c r="N12" i="1"/>
  <c r="L12" i="1"/>
  <c r="E10" i="1"/>
  <c r="D10" i="1"/>
  <c r="D41" i="1" s="1"/>
  <c r="E4" i="1"/>
  <c r="F4" i="1" s="1"/>
  <c r="F10" i="1" s="1"/>
  <c r="F140" i="1" s="1"/>
  <c r="AA57" i="1" l="1"/>
  <c r="W89" i="1"/>
  <c r="AE89" i="1"/>
  <c r="AM89" i="1"/>
  <c r="AQ85" i="1"/>
  <c r="AQ126" i="1"/>
  <c r="AR141" i="1"/>
  <c r="AR153" i="1"/>
  <c r="Q171" i="1"/>
  <c r="Y171" i="1"/>
  <c r="AG171" i="1"/>
  <c r="AO171" i="1"/>
  <c r="AQ13" i="1"/>
  <c r="R19" i="1"/>
  <c r="Z19" i="1"/>
  <c r="AH19" i="1"/>
  <c r="AB57" i="1"/>
  <c r="Y46" i="1"/>
  <c r="AG46" i="1"/>
  <c r="S46" i="1"/>
  <c r="AI46" i="1"/>
  <c r="M46" i="1"/>
  <c r="U46" i="1"/>
  <c r="AC46" i="1"/>
  <c r="AC57" i="1" s="1"/>
  <c r="O46" i="1"/>
  <c r="W46" i="1"/>
  <c r="AE46" i="1"/>
  <c r="AM46" i="1"/>
  <c r="S54" i="1"/>
  <c r="M54" i="1"/>
  <c r="M73" i="1"/>
  <c r="U73" i="1"/>
  <c r="AC73" i="1"/>
  <c r="AK73" i="1"/>
  <c r="AQ75" i="1"/>
  <c r="L77" i="1"/>
  <c r="AQ120" i="1"/>
  <c r="P128" i="1"/>
  <c r="P131" i="1" s="1"/>
  <c r="X128" i="1"/>
  <c r="X131" i="1" s="1"/>
  <c r="AF128" i="1"/>
  <c r="AF131" i="1" s="1"/>
  <c r="AN128" i="1"/>
  <c r="AN131" i="1" s="1"/>
  <c r="R171" i="1"/>
  <c r="Z171" i="1"/>
  <c r="AH171" i="1"/>
  <c r="AR163" i="1"/>
  <c r="AQ170" i="1"/>
  <c r="Y175" i="1"/>
  <c r="AG175" i="1"/>
  <c r="AO175" i="1"/>
  <c r="AR175" i="1" s="1"/>
  <c r="S178" i="1"/>
  <c r="AL73" i="1"/>
  <c r="S171" i="1"/>
  <c r="AA171" i="1"/>
  <c r="AI171" i="1"/>
  <c r="AA178" i="1"/>
  <c r="AI178" i="1"/>
  <c r="AR18" i="1"/>
  <c r="Z42" i="1"/>
  <c r="AH42" i="1"/>
  <c r="L42" i="1"/>
  <c r="T42" i="1"/>
  <c r="T57" i="1" s="1"/>
  <c r="AJ42" i="1"/>
  <c r="AR50" i="1"/>
  <c r="AR91" i="1"/>
  <c r="AR93" i="1"/>
  <c r="X105" i="1"/>
  <c r="AF105" i="1"/>
  <c r="AR103" i="1"/>
  <c r="AR112" i="1"/>
  <c r="R128" i="1"/>
  <c r="Z128" i="1"/>
  <c r="AH128" i="1"/>
  <c r="AH131" i="1" s="1"/>
  <c r="L171" i="1"/>
  <c r="T171" i="1"/>
  <c r="AB171" i="1"/>
  <c r="AJ171" i="1"/>
  <c r="AQ168" i="1"/>
  <c r="AR169" i="1"/>
  <c r="AB178" i="1"/>
  <c r="AJ178" i="1"/>
  <c r="AI19" i="1"/>
  <c r="Y42" i="1"/>
  <c r="Y57" i="1" s="1"/>
  <c r="S42" i="1"/>
  <c r="M57" i="1"/>
  <c r="L46" i="1"/>
  <c r="AJ46" i="1"/>
  <c r="AD73" i="1"/>
  <c r="AC12" i="1"/>
  <c r="U19" i="1"/>
  <c r="V54" i="1"/>
  <c r="AR143" i="1"/>
  <c r="M171" i="1"/>
  <c r="U171" i="1"/>
  <c r="AC171" i="1"/>
  <c r="AK171" i="1"/>
  <c r="AR168" i="1"/>
  <c r="AJ175" i="1"/>
  <c r="S19" i="1"/>
  <c r="AG42" i="1"/>
  <c r="U57" i="1"/>
  <c r="AH46" i="1"/>
  <c r="N73" i="1"/>
  <c r="M12" i="1"/>
  <c r="M19" i="1"/>
  <c r="AC19" i="1"/>
  <c r="AL54" i="1"/>
  <c r="AR76" i="1"/>
  <c r="AR102" i="1"/>
  <c r="AL105" i="1"/>
  <c r="S128" i="1"/>
  <c r="AA128" i="1"/>
  <c r="AI128" i="1"/>
  <c r="AQ16" i="1"/>
  <c r="AQ45" i="1"/>
  <c r="AR56" i="1"/>
  <c r="R105" i="1"/>
  <c r="Z105" i="1"/>
  <c r="AH105" i="1"/>
  <c r="N171" i="1"/>
  <c r="V171" i="1"/>
  <c r="AD171" i="1"/>
  <c r="AL171" i="1"/>
  <c r="AA19" i="1"/>
  <c r="AI42" i="1"/>
  <c r="Z46" i="1"/>
  <c r="Z57" i="1" s="1"/>
  <c r="T46" i="1"/>
  <c r="U12" i="1"/>
  <c r="AK12" i="1"/>
  <c r="AK19" i="1"/>
  <c r="N54" i="1"/>
  <c r="AD54" i="1"/>
  <c r="AF73" i="1"/>
  <c r="Q105" i="1"/>
  <c r="AD105" i="1"/>
  <c r="AC42" i="1"/>
  <c r="AQ48" i="1"/>
  <c r="AQ52" i="1"/>
  <c r="AQ55" i="1"/>
  <c r="R73" i="1"/>
  <c r="AH73" i="1"/>
  <c r="AR75" i="1"/>
  <c r="L89" i="1"/>
  <c r="T89" i="1"/>
  <c r="AQ91" i="1"/>
  <c r="AR104" i="1"/>
  <c r="M128" i="1"/>
  <c r="M131" i="1" s="1"/>
  <c r="U128" i="1"/>
  <c r="U131" i="1" s="1"/>
  <c r="AC128" i="1"/>
  <c r="AC131" i="1" s="1"/>
  <c r="AK128" i="1"/>
  <c r="AK131" i="1" s="1"/>
  <c r="AR142" i="1"/>
  <c r="AR147" i="1"/>
  <c r="O171" i="1"/>
  <c r="W171" i="1"/>
  <c r="AE171" i="1"/>
  <c r="AM171" i="1"/>
  <c r="AQ164" i="1"/>
  <c r="X178" i="1"/>
  <c r="AF178" i="1"/>
  <c r="AN178" i="1"/>
  <c r="AG57" i="1"/>
  <c r="AJ57" i="1"/>
  <c r="O19" i="1"/>
  <c r="N19" i="1"/>
  <c r="AL19" i="1"/>
  <c r="AQ18" i="1"/>
  <c r="AQ21" i="1"/>
  <c r="AQ26" i="1"/>
  <c r="O57" i="1"/>
  <c r="P42" i="1"/>
  <c r="X42" i="1"/>
  <c r="AF42" i="1"/>
  <c r="AQ43" i="1"/>
  <c r="P46" i="1"/>
  <c r="X46" i="1"/>
  <c r="AF46" i="1"/>
  <c r="AQ47" i="1"/>
  <c r="AQ51" i="1"/>
  <c r="L73" i="1"/>
  <c r="T73" i="1"/>
  <c r="AB73" i="1"/>
  <c r="AJ73" i="1"/>
  <c r="AQ74" i="1"/>
  <c r="AR77" i="1"/>
  <c r="AQ92" i="1"/>
  <c r="Y105" i="1"/>
  <c r="AG105" i="1"/>
  <c r="AO105" i="1"/>
  <c r="AQ101" i="1"/>
  <c r="S131" i="1"/>
  <c r="AA131" i="1"/>
  <c r="AI131" i="1"/>
  <c r="AR125" i="1"/>
  <c r="AR126" i="1"/>
  <c r="AR127" i="1"/>
  <c r="AQ163" i="1"/>
  <c r="Q175" i="1"/>
  <c r="AQ175" i="1"/>
  <c r="AQ176" i="1"/>
  <c r="AQ177" i="1"/>
  <c r="AM19" i="1"/>
  <c r="AM57" i="1"/>
  <c r="P19" i="1"/>
  <c r="AQ15" i="1"/>
  <c r="AR20" i="1"/>
  <c r="AR25" i="1"/>
  <c r="AR29" i="1"/>
  <c r="AO42" i="1"/>
  <c r="AR42" i="1" s="1"/>
  <c r="AO46" i="1"/>
  <c r="AR46" i="1" s="1"/>
  <c r="P54" i="1"/>
  <c r="X54" i="1"/>
  <c r="AF54" i="1"/>
  <c r="O73" i="1"/>
  <c r="W73" i="1"/>
  <c r="AE73" i="1"/>
  <c r="AM73" i="1"/>
  <c r="AQ77" i="1"/>
  <c r="P89" i="1"/>
  <c r="X89" i="1"/>
  <c r="AF89" i="1"/>
  <c r="AR88" i="1"/>
  <c r="AB105" i="1"/>
  <c r="AJ105" i="1"/>
  <c r="AA105" i="1"/>
  <c r="AI105" i="1"/>
  <c r="AQ110" i="1"/>
  <c r="AQ111" i="1"/>
  <c r="AQ112" i="1"/>
  <c r="AQ113" i="1"/>
  <c r="AQ141" i="1"/>
  <c r="AQ142" i="1"/>
  <c r="AQ143" i="1"/>
  <c r="AQ144" i="1"/>
  <c r="AQ145" i="1"/>
  <c r="R12" i="1"/>
  <c r="Z12" i="1"/>
  <c r="AH12" i="1"/>
  <c r="AQ147" i="1"/>
  <c r="AQ159" i="1"/>
  <c r="AR176" i="1"/>
  <c r="AO178" i="1"/>
  <c r="AQ178" i="1" s="1"/>
  <c r="AQ179" i="1"/>
  <c r="AQ180" i="1"/>
  <c r="AC178" i="1"/>
  <c r="AE57" i="1"/>
  <c r="P73" i="1"/>
  <c r="AN73" i="1"/>
  <c r="Q89" i="1"/>
  <c r="Y89" i="1"/>
  <c r="AG89" i="1"/>
  <c r="AO89" i="1"/>
  <c r="AB89" i="1"/>
  <c r="M105" i="1"/>
  <c r="U105" i="1"/>
  <c r="AC105" i="1"/>
  <c r="AK105" i="1"/>
  <c r="AR105" i="1" s="1"/>
  <c r="O131" i="1"/>
  <c r="W131" i="1"/>
  <c r="AE131" i="1"/>
  <c r="AM131" i="1"/>
  <c r="AD178" i="1"/>
  <c r="AL178" i="1"/>
  <c r="AE19" i="1"/>
  <c r="AR15" i="1"/>
  <c r="AR24" i="1"/>
  <c r="AR28" i="1"/>
  <c r="AR45" i="1"/>
  <c r="AR49" i="1"/>
  <c r="AR53" i="1"/>
  <c r="AQ76" i="1"/>
  <c r="AR86" i="1"/>
  <c r="AQ100" i="1"/>
  <c r="W57" i="1"/>
  <c r="N42" i="1"/>
  <c r="V42" i="1"/>
  <c r="AD42" i="1"/>
  <c r="AL42" i="1"/>
  <c r="N46" i="1"/>
  <c r="V46" i="1"/>
  <c r="AD46" i="1"/>
  <c r="AL46" i="1"/>
  <c r="AO54" i="1"/>
  <c r="AR54" i="1" s="1"/>
  <c r="Z73" i="1"/>
  <c r="S89" i="1"/>
  <c r="AA89" i="1"/>
  <c r="AI89" i="1"/>
  <c r="AR85" i="1"/>
  <c r="AR100" i="1"/>
  <c r="AK57" i="1"/>
  <c r="W19" i="1"/>
  <c r="AR52" i="1"/>
  <c r="S73" i="1"/>
  <c r="AA73" i="1"/>
  <c r="AI73" i="1"/>
  <c r="AJ89" i="1"/>
  <c r="S105" i="1"/>
  <c r="R131" i="1"/>
  <c r="Z131" i="1"/>
  <c r="AQ125" i="1"/>
  <c r="P57" i="1"/>
  <c r="X57" i="1"/>
  <c r="AF57" i="1"/>
  <c r="AR19" i="1"/>
  <c r="AN54" i="1"/>
  <c r="AQ54" i="1" s="1"/>
  <c r="G4" i="1"/>
  <c r="AN19" i="1"/>
  <c r="AQ19" i="1" s="1"/>
  <c r="F41" i="1"/>
  <c r="AR62" i="1"/>
  <c r="AQ62" i="1"/>
  <c r="AR66" i="1"/>
  <c r="AQ66" i="1"/>
  <c r="AR70" i="1"/>
  <c r="AQ70" i="1"/>
  <c r="Q73" i="1"/>
  <c r="Y73" i="1"/>
  <c r="AG73" i="1"/>
  <c r="AO73" i="1"/>
  <c r="AR61" i="1"/>
  <c r="AQ61" i="1"/>
  <c r="AR65" i="1"/>
  <c r="AQ65" i="1"/>
  <c r="AR69" i="1"/>
  <c r="AQ69" i="1"/>
  <c r="E174" i="1"/>
  <c r="E162" i="1"/>
  <c r="E152" i="1"/>
  <c r="E140" i="1"/>
  <c r="E124" i="1"/>
  <c r="E119" i="1"/>
  <c r="E109" i="1"/>
  <c r="E60" i="1"/>
  <c r="E98" i="1"/>
  <c r="E83" i="1"/>
  <c r="E41" i="1"/>
  <c r="AR11" i="1"/>
  <c r="AO12" i="1"/>
  <c r="AQ11" i="1"/>
  <c r="AN42" i="1"/>
  <c r="AN46" i="1"/>
  <c r="AQ46" i="1" s="1"/>
  <c r="AR64" i="1"/>
  <c r="AQ64" i="1"/>
  <c r="AR68" i="1"/>
  <c r="AQ68" i="1"/>
  <c r="AR72" i="1"/>
  <c r="AQ72" i="1"/>
  <c r="AN89" i="1"/>
  <c r="AQ84" i="1"/>
  <c r="AR63" i="1"/>
  <c r="AQ63" i="1"/>
  <c r="AR67" i="1"/>
  <c r="AQ67" i="1"/>
  <c r="AR71" i="1"/>
  <c r="AQ71" i="1"/>
  <c r="F174" i="1"/>
  <c r="F162" i="1"/>
  <c r="F152" i="1"/>
  <c r="F98" i="1"/>
  <c r="F83" i="1"/>
  <c r="F109" i="1"/>
  <c r="F124" i="1"/>
  <c r="F119" i="1"/>
  <c r="F60" i="1"/>
  <c r="AQ89" i="1"/>
  <c r="R89" i="1"/>
  <c r="Z89" i="1"/>
  <c r="AH89" i="1"/>
  <c r="AR181" i="1"/>
  <c r="AK178" i="1"/>
  <c r="D174" i="1"/>
  <c r="D162" i="1"/>
  <c r="D152" i="1"/>
  <c r="D140" i="1"/>
  <c r="D124" i="1"/>
  <c r="D119" i="1"/>
  <c r="D109" i="1"/>
  <c r="D60" i="1"/>
  <c r="D83" i="1"/>
  <c r="M89" i="1"/>
  <c r="U89" i="1"/>
  <c r="AC89" i="1"/>
  <c r="AK89" i="1"/>
  <c r="AR89" i="1" s="1"/>
  <c r="AR84" i="1"/>
  <c r="W105" i="1"/>
  <c r="AE105" i="1"/>
  <c r="AM105" i="1"/>
  <c r="AO131" i="1"/>
  <c r="AR159" i="1"/>
  <c r="AQ171" i="1"/>
  <c r="AN105" i="1"/>
  <c r="AQ105" i="1" s="1"/>
  <c r="AQ99" i="1"/>
  <c r="AQ128" i="1"/>
  <c r="AR99" i="1"/>
  <c r="AR128" i="1" l="1"/>
  <c r="AL57" i="1"/>
  <c r="AR178" i="1"/>
  <c r="V57" i="1"/>
  <c r="AI57" i="1"/>
  <c r="L57" i="1"/>
  <c r="AR171" i="1"/>
  <c r="S57" i="1"/>
  <c r="AH57" i="1"/>
  <c r="AD57" i="1"/>
  <c r="N57" i="1"/>
  <c r="AO57" i="1"/>
  <c r="AR57" i="1" s="1"/>
  <c r="AQ42" i="1"/>
  <c r="AN57" i="1"/>
  <c r="AQ57" i="1" s="1"/>
  <c r="H4" i="1"/>
  <c r="G10" i="1"/>
  <c r="AQ12" i="1"/>
  <c r="AR12" i="1"/>
  <c r="AR131" i="1"/>
  <c r="AQ131" i="1"/>
  <c r="AQ73" i="1"/>
  <c r="AR73" i="1"/>
  <c r="I4" i="1" l="1"/>
  <c r="H10" i="1"/>
  <c r="G174" i="1"/>
  <c r="G162" i="1"/>
  <c r="G152" i="1"/>
  <c r="G140" i="1"/>
  <c r="G124" i="1"/>
  <c r="G119" i="1"/>
  <c r="G109" i="1"/>
  <c r="G60" i="1"/>
  <c r="G98" i="1"/>
  <c r="G83" i="1"/>
  <c r="G41" i="1"/>
  <c r="J4" i="1" l="1"/>
  <c r="I10" i="1"/>
  <c r="H174" i="1"/>
  <c r="H162" i="1"/>
  <c r="H152" i="1"/>
  <c r="H140" i="1"/>
  <c r="H124" i="1"/>
  <c r="H119" i="1"/>
  <c r="H109" i="1"/>
  <c r="H98" i="1"/>
  <c r="H83" i="1"/>
  <c r="H60" i="1"/>
  <c r="H41" i="1"/>
  <c r="J10" i="1" l="1"/>
  <c r="K4" i="1"/>
  <c r="I98" i="1"/>
  <c r="I83" i="1"/>
  <c r="I174" i="1"/>
  <c r="I162" i="1"/>
  <c r="I152" i="1"/>
  <c r="I140" i="1"/>
  <c r="I124" i="1"/>
  <c r="I119" i="1"/>
  <c r="I109" i="1"/>
  <c r="I60" i="1"/>
  <c r="I41" i="1"/>
  <c r="J98" i="1" l="1"/>
  <c r="J174" i="1"/>
  <c r="J124" i="1"/>
  <c r="J60" i="1"/>
  <c r="J41" i="1"/>
  <c r="J162" i="1"/>
  <c r="J119" i="1"/>
  <c r="J152" i="1"/>
  <c r="J140" i="1"/>
  <c r="J109" i="1"/>
  <c r="J83" i="1"/>
  <c r="L4" i="1"/>
  <c r="K10" i="1"/>
  <c r="K174" i="1" l="1"/>
  <c r="K162" i="1"/>
  <c r="K152" i="1"/>
  <c r="K140" i="1"/>
  <c r="K124" i="1"/>
  <c r="K119" i="1"/>
  <c r="K109" i="1"/>
  <c r="K98" i="1"/>
  <c r="K41" i="1"/>
  <c r="K83" i="1"/>
  <c r="K60" i="1"/>
  <c r="L10" i="1"/>
  <c r="M4" i="1"/>
  <c r="N4" i="1" l="1"/>
  <c r="M10" i="1"/>
  <c r="L174" i="1"/>
  <c r="L162" i="1"/>
  <c r="L152" i="1"/>
  <c r="L140" i="1"/>
  <c r="L124" i="1"/>
  <c r="L119" i="1"/>
  <c r="L109" i="1"/>
  <c r="L60" i="1"/>
  <c r="L41" i="1"/>
  <c r="L83" i="1"/>
  <c r="L98" i="1"/>
  <c r="N10" i="1" l="1"/>
  <c r="O4" i="1"/>
  <c r="M174" i="1"/>
  <c r="M162" i="1"/>
  <c r="M152" i="1"/>
  <c r="M140" i="1"/>
  <c r="M124" i="1"/>
  <c r="M119" i="1"/>
  <c r="M109" i="1"/>
  <c r="M60" i="1"/>
  <c r="M98" i="1"/>
  <c r="M41" i="1"/>
  <c r="M83" i="1"/>
  <c r="N174" i="1" l="1"/>
  <c r="N162" i="1"/>
  <c r="N152" i="1"/>
  <c r="N98" i="1"/>
  <c r="N83" i="1"/>
  <c r="N124" i="1"/>
  <c r="N60" i="1"/>
  <c r="N119" i="1"/>
  <c r="N140" i="1"/>
  <c r="N109" i="1"/>
  <c r="N41" i="1"/>
  <c r="P4" i="1"/>
  <c r="O10" i="1"/>
  <c r="Q4" i="1" l="1"/>
  <c r="P10" i="1"/>
  <c r="O174" i="1"/>
  <c r="O162" i="1"/>
  <c r="O152" i="1"/>
  <c r="O140" i="1"/>
  <c r="O124" i="1"/>
  <c r="O119" i="1"/>
  <c r="O109" i="1"/>
  <c r="O60" i="1"/>
  <c r="O98" i="1"/>
  <c r="O83" i="1"/>
  <c r="O41" i="1"/>
  <c r="R4" i="1" l="1"/>
  <c r="Q10" i="1"/>
  <c r="P174" i="1"/>
  <c r="P162" i="1"/>
  <c r="P152" i="1"/>
  <c r="P140" i="1"/>
  <c r="P124" i="1"/>
  <c r="P119" i="1"/>
  <c r="P109" i="1"/>
  <c r="P83" i="1"/>
  <c r="P98" i="1"/>
  <c r="P60" i="1"/>
  <c r="P41" i="1"/>
  <c r="R10" i="1" l="1"/>
  <c r="S4" i="1"/>
  <c r="Q98" i="1"/>
  <c r="Q83" i="1"/>
  <c r="Q174" i="1"/>
  <c r="Q162" i="1"/>
  <c r="Q152" i="1"/>
  <c r="Q140" i="1"/>
  <c r="Q124" i="1"/>
  <c r="Q119" i="1"/>
  <c r="Q109" i="1"/>
  <c r="Q60" i="1"/>
  <c r="Q41" i="1"/>
  <c r="T4" i="1" l="1"/>
  <c r="S10" i="1"/>
  <c r="R98" i="1"/>
  <c r="R174" i="1"/>
  <c r="R162" i="1"/>
  <c r="R119" i="1"/>
  <c r="R83" i="1"/>
  <c r="R152" i="1"/>
  <c r="R140" i="1"/>
  <c r="R109" i="1"/>
  <c r="R60" i="1"/>
  <c r="R41" i="1"/>
  <c r="R124" i="1"/>
  <c r="T10" i="1" l="1"/>
  <c r="U4" i="1"/>
  <c r="S174" i="1"/>
  <c r="S162" i="1"/>
  <c r="S152" i="1"/>
  <c r="S140" i="1"/>
  <c r="S124" i="1"/>
  <c r="S119" i="1"/>
  <c r="S109" i="1"/>
  <c r="S98" i="1"/>
  <c r="S83" i="1"/>
  <c r="S60" i="1"/>
  <c r="S41" i="1"/>
  <c r="V4" i="1" l="1"/>
  <c r="U10" i="1"/>
  <c r="T174" i="1"/>
  <c r="T162" i="1"/>
  <c r="T152" i="1"/>
  <c r="T140" i="1"/>
  <c r="T124" i="1"/>
  <c r="T119" i="1"/>
  <c r="T109" i="1"/>
  <c r="T60" i="1"/>
  <c r="T83" i="1"/>
  <c r="T41" i="1"/>
  <c r="T98" i="1"/>
  <c r="U174" i="1" l="1"/>
  <c r="U162" i="1"/>
  <c r="U152" i="1"/>
  <c r="U140" i="1"/>
  <c r="U124" i="1"/>
  <c r="U119" i="1"/>
  <c r="U109" i="1"/>
  <c r="U60" i="1"/>
  <c r="U98" i="1"/>
  <c r="U41" i="1"/>
  <c r="U83" i="1"/>
  <c r="V10" i="1"/>
  <c r="W4" i="1"/>
  <c r="V174" i="1" l="1"/>
  <c r="V162" i="1"/>
  <c r="V152" i="1"/>
  <c r="V98" i="1"/>
  <c r="V83" i="1"/>
  <c r="V119" i="1"/>
  <c r="V140" i="1"/>
  <c r="V60" i="1"/>
  <c r="V109" i="1"/>
  <c r="V124" i="1"/>
  <c r="V41" i="1"/>
  <c r="X4" i="1"/>
  <c r="W10" i="1"/>
  <c r="W174" i="1" l="1"/>
  <c r="W162" i="1"/>
  <c r="W152" i="1"/>
  <c r="W140" i="1"/>
  <c r="W124" i="1"/>
  <c r="W119" i="1"/>
  <c r="W109" i="1"/>
  <c r="W60" i="1"/>
  <c r="W98" i="1"/>
  <c r="W83" i="1"/>
  <c r="W41" i="1"/>
  <c r="Y4" i="1"/>
  <c r="X10" i="1"/>
  <c r="X174" i="1" l="1"/>
  <c r="X162" i="1"/>
  <c r="X152" i="1"/>
  <c r="X140" i="1"/>
  <c r="X124" i="1"/>
  <c r="X119" i="1"/>
  <c r="X109" i="1"/>
  <c r="X60" i="1"/>
  <c r="X98" i="1"/>
  <c r="X83" i="1"/>
  <c r="X41" i="1"/>
  <c r="Z4" i="1"/>
  <c r="Y10" i="1"/>
  <c r="Z10" i="1" l="1"/>
  <c r="AA4" i="1"/>
  <c r="Y98" i="1"/>
  <c r="Y83" i="1"/>
  <c r="Y174" i="1"/>
  <c r="Y162" i="1"/>
  <c r="Y152" i="1"/>
  <c r="Y140" i="1"/>
  <c r="Y124" i="1"/>
  <c r="Y119" i="1"/>
  <c r="Y109" i="1"/>
  <c r="Y41" i="1"/>
  <c r="Y60" i="1"/>
  <c r="AB4" i="1" l="1"/>
  <c r="AA10" i="1"/>
  <c r="Z98" i="1"/>
  <c r="Z119" i="1"/>
  <c r="Z60" i="1"/>
  <c r="Z162" i="1"/>
  <c r="Z140" i="1"/>
  <c r="Z152" i="1"/>
  <c r="Z109" i="1"/>
  <c r="Z41" i="1"/>
  <c r="Z124" i="1"/>
  <c r="Z83" i="1"/>
  <c r="Z174" i="1"/>
  <c r="AB10" i="1" l="1"/>
  <c r="AC4" i="1"/>
  <c r="AA174" i="1"/>
  <c r="AA162" i="1"/>
  <c r="AA152" i="1"/>
  <c r="AA140" i="1"/>
  <c r="AA124" i="1"/>
  <c r="AA119" i="1"/>
  <c r="AA109" i="1"/>
  <c r="AA98" i="1"/>
  <c r="AA83" i="1"/>
  <c r="AA41" i="1"/>
  <c r="AA60" i="1"/>
  <c r="AB174" i="1" l="1"/>
  <c r="AB162" i="1"/>
  <c r="AB152" i="1"/>
  <c r="AB140" i="1"/>
  <c r="AB124" i="1"/>
  <c r="AB119" i="1"/>
  <c r="AB109" i="1"/>
  <c r="AB60" i="1"/>
  <c r="AB98" i="1"/>
  <c r="AB41" i="1"/>
  <c r="AB83" i="1"/>
  <c r="AD4" i="1"/>
  <c r="AC10" i="1"/>
  <c r="AC174" i="1" l="1"/>
  <c r="AC162" i="1"/>
  <c r="AC152" i="1"/>
  <c r="AC140" i="1"/>
  <c r="AC124" i="1"/>
  <c r="AC119" i="1"/>
  <c r="AC109" i="1"/>
  <c r="AC60" i="1"/>
  <c r="AC98" i="1"/>
  <c r="AC41" i="1"/>
  <c r="AC83" i="1"/>
  <c r="AD10" i="1"/>
  <c r="AE4" i="1"/>
  <c r="AF4" i="1" l="1"/>
  <c r="AE10" i="1"/>
  <c r="AD174" i="1"/>
  <c r="AD162" i="1"/>
  <c r="AD152" i="1"/>
  <c r="AD98" i="1"/>
  <c r="AD83" i="1"/>
  <c r="AD140" i="1"/>
  <c r="AD109" i="1"/>
  <c r="AD124" i="1"/>
  <c r="AD60" i="1"/>
  <c r="AD41" i="1"/>
  <c r="AD119" i="1"/>
  <c r="AE174" i="1" l="1"/>
  <c r="AE162" i="1"/>
  <c r="AE152" i="1"/>
  <c r="AE140" i="1"/>
  <c r="AE124" i="1"/>
  <c r="AE119" i="1"/>
  <c r="AE109" i="1"/>
  <c r="AE60" i="1"/>
  <c r="AE98" i="1"/>
  <c r="AE83" i="1"/>
  <c r="AE41" i="1"/>
  <c r="AG4" i="1"/>
  <c r="AF10" i="1"/>
  <c r="AF174" i="1" l="1"/>
  <c r="AF162" i="1"/>
  <c r="AF152" i="1"/>
  <c r="AF140" i="1"/>
  <c r="AF124" i="1"/>
  <c r="AF119" i="1"/>
  <c r="AF109" i="1"/>
  <c r="AF98" i="1"/>
  <c r="AF83" i="1"/>
  <c r="AF60" i="1"/>
  <c r="AF41" i="1"/>
  <c r="AH4" i="1"/>
  <c r="AG10" i="1"/>
  <c r="AH10" i="1" l="1"/>
  <c r="AI4" i="1"/>
  <c r="AG98" i="1"/>
  <c r="AG83" i="1"/>
  <c r="AG174" i="1"/>
  <c r="AG162" i="1"/>
  <c r="AG152" i="1"/>
  <c r="AG140" i="1"/>
  <c r="AG124" i="1"/>
  <c r="AG119" i="1"/>
  <c r="AG109" i="1"/>
  <c r="AG60" i="1"/>
  <c r="AG41" i="1"/>
  <c r="AH98" i="1" l="1"/>
  <c r="AH162" i="1"/>
  <c r="AH140" i="1"/>
  <c r="AH109" i="1"/>
  <c r="AH83" i="1"/>
  <c r="AH152" i="1"/>
  <c r="AH41" i="1"/>
  <c r="AH124" i="1"/>
  <c r="AH60" i="1"/>
  <c r="AH174" i="1"/>
  <c r="AH119" i="1"/>
  <c r="AJ4" i="1"/>
  <c r="AI10" i="1"/>
  <c r="AJ10" i="1" l="1"/>
  <c r="AK4" i="1"/>
  <c r="AI174" i="1"/>
  <c r="AI162" i="1"/>
  <c r="AI152" i="1"/>
  <c r="AI140" i="1"/>
  <c r="AI124" i="1"/>
  <c r="AI119" i="1"/>
  <c r="AI109" i="1"/>
  <c r="AI98" i="1"/>
  <c r="AI83" i="1"/>
  <c r="AI60" i="1"/>
  <c r="AI41" i="1"/>
  <c r="AL4" i="1" l="1"/>
  <c r="AK10" i="1"/>
  <c r="AJ174" i="1"/>
  <c r="AJ162" i="1"/>
  <c r="AJ152" i="1"/>
  <c r="AJ140" i="1"/>
  <c r="AJ124" i="1"/>
  <c r="AJ119" i="1"/>
  <c r="AJ109" i="1"/>
  <c r="AJ60" i="1"/>
  <c r="AJ83" i="1"/>
  <c r="AJ98" i="1"/>
  <c r="AJ41" i="1"/>
  <c r="AK174" i="1" l="1"/>
  <c r="AK162" i="1"/>
  <c r="AK152" i="1"/>
  <c r="AK140" i="1"/>
  <c r="AK124" i="1"/>
  <c r="AK119" i="1"/>
  <c r="AK109" i="1"/>
  <c r="AK60" i="1"/>
  <c r="AK98" i="1"/>
  <c r="AK41" i="1"/>
  <c r="AK83" i="1"/>
  <c r="AL10" i="1"/>
  <c r="AM4" i="1"/>
  <c r="AN4" i="1" l="1"/>
  <c r="AM10" i="1"/>
  <c r="AL174" i="1"/>
  <c r="AL162" i="1"/>
  <c r="AL152" i="1"/>
  <c r="AL140" i="1"/>
  <c r="AL98" i="1"/>
  <c r="AL83" i="1"/>
  <c r="AL109" i="1"/>
  <c r="AL124" i="1"/>
  <c r="AL119" i="1"/>
  <c r="AL60" i="1"/>
  <c r="AL41" i="1"/>
  <c r="AM174" i="1" l="1"/>
  <c r="AM162" i="1"/>
  <c r="AM152" i="1"/>
  <c r="AM140" i="1"/>
  <c r="AM124" i="1"/>
  <c r="AM119" i="1"/>
  <c r="AM109" i="1"/>
  <c r="AM60" i="1"/>
  <c r="AM98" i="1"/>
  <c r="AM83" i="1"/>
  <c r="AM41" i="1"/>
  <c r="AO4" i="1"/>
  <c r="AO10" i="1" s="1"/>
  <c r="AN10" i="1"/>
  <c r="AO98" i="1" l="1"/>
  <c r="AO83" i="1"/>
  <c r="AO174" i="1"/>
  <c r="AO162" i="1"/>
  <c r="AO152" i="1"/>
  <c r="AO140" i="1"/>
  <c r="AO124" i="1"/>
  <c r="AO119" i="1"/>
  <c r="AO109" i="1"/>
  <c r="AO41" i="1"/>
  <c r="AO60" i="1"/>
  <c r="AN174" i="1"/>
  <c r="AN162" i="1"/>
  <c r="AN152" i="1"/>
  <c r="AN140" i="1"/>
  <c r="AN124" i="1"/>
  <c r="AN119" i="1"/>
  <c r="AN109" i="1"/>
  <c r="AN98" i="1"/>
  <c r="AN60" i="1"/>
  <c r="AN83" i="1"/>
  <c r="AN41" i="1"/>
</calcChain>
</file>

<file path=xl/sharedStrings.xml><?xml version="1.0" encoding="utf-8"?>
<sst xmlns="http://schemas.openxmlformats.org/spreadsheetml/2006/main" count="156" uniqueCount="112">
  <si>
    <t>KEY OPERATING DATA</t>
  </si>
  <si>
    <t xml:space="preserve">NLMK Group </t>
  </si>
  <si>
    <t>Production, m t</t>
  </si>
  <si>
    <t>QoQ</t>
  </si>
  <si>
    <t>YoY</t>
  </si>
  <si>
    <t>Crude steel production (without NBH)</t>
  </si>
  <si>
    <t>Crude steel production (with NBH)</t>
  </si>
  <si>
    <t>Capacity utilization (with NBH)</t>
  </si>
  <si>
    <t>Sales, m t</t>
  </si>
  <si>
    <t>Finished steel</t>
  </si>
  <si>
    <t>Flat</t>
  </si>
  <si>
    <t>Longs and metalware</t>
  </si>
  <si>
    <t>Total consolidated sales</t>
  </si>
  <si>
    <t>Sales to external markets</t>
  </si>
  <si>
    <t>For information: slab sales to subsidiaries and affiliates</t>
  </si>
  <si>
    <t>Segment sales</t>
  </si>
  <si>
    <t>NLMK Russia Flat</t>
  </si>
  <si>
    <t>NLMK Russia Long</t>
  </si>
  <si>
    <t>Raw material mining and processing</t>
  </si>
  <si>
    <t>NLMK USA</t>
  </si>
  <si>
    <t>Dansteel</t>
  </si>
  <si>
    <t>For information: NBH Sales</t>
  </si>
  <si>
    <t>Note: Up to and including Q4 2013, NLMK Belgium Holdings (NBH) sales were part of the Group’s consolidated sales. Starting from Q4 2013, NBH sales are reflected separately. NBH includes thick plate producers NLMK Clabecq (Belgium), NLMK Verona (Italy) and flat product producers NLMK La Louvière (Belgium), NLMK Strasbourg (France).</t>
  </si>
  <si>
    <t>SALES</t>
  </si>
  <si>
    <t>Semi-finished</t>
  </si>
  <si>
    <t>Pig iron</t>
  </si>
  <si>
    <t>Slabs</t>
  </si>
  <si>
    <t>Billet</t>
  </si>
  <si>
    <t>Flat steel</t>
  </si>
  <si>
    <t>Plate</t>
  </si>
  <si>
    <t>Hot-rolled steel</t>
  </si>
  <si>
    <t>Cold-rolled steel</t>
  </si>
  <si>
    <t>Galvanized steel</t>
  </si>
  <si>
    <t>Pre-painted steel</t>
  </si>
  <si>
    <t>Transformer steel</t>
  </si>
  <si>
    <t>Dynamo steel</t>
  </si>
  <si>
    <t>Long products</t>
  </si>
  <si>
    <t>Long</t>
  </si>
  <si>
    <t>Metalware</t>
  </si>
  <si>
    <t>Total steel products</t>
  </si>
  <si>
    <t>Slabs, incl.</t>
  </si>
  <si>
    <t>Slab sales to foreign subsidiaries and affiliates</t>
  </si>
  <si>
    <t xml:space="preserve"> to NLMK USA, NLMK Dansteel</t>
  </si>
  <si>
    <t xml:space="preserve"> to NBH</t>
  </si>
  <si>
    <t xml:space="preserve">   incl. VIZ-Steel</t>
  </si>
  <si>
    <t xml:space="preserve">   share of sales to the Russian market</t>
  </si>
  <si>
    <t xml:space="preserve">   incl. to Novolipetsk</t>
  </si>
  <si>
    <t>For information: coke production at Novolipetsk</t>
  </si>
  <si>
    <t>Rebar</t>
  </si>
  <si>
    <t>Sections</t>
  </si>
  <si>
    <t>Wire rod</t>
  </si>
  <si>
    <t>Ferrous and nonferrous scrap incl.</t>
  </si>
  <si>
    <t xml:space="preserve">  to NLMK Ural</t>
  </si>
  <si>
    <t xml:space="preserve">  to NLMK Kaluga</t>
  </si>
  <si>
    <t xml:space="preserve">  to Novolipetsk</t>
  </si>
  <si>
    <t>Raw material mining and processing (Stoilensky)</t>
  </si>
  <si>
    <t>Iron ore concentrate</t>
  </si>
  <si>
    <t xml:space="preserve">  incl. to Novolipetsk</t>
  </si>
  <si>
    <t>Pellets</t>
  </si>
  <si>
    <t>Sinter ore</t>
  </si>
  <si>
    <t>Total iron ore</t>
  </si>
  <si>
    <t>Foreign Rolling Assets</t>
  </si>
  <si>
    <t>NLMK Dansteel</t>
  </si>
  <si>
    <t>Thick plates</t>
  </si>
  <si>
    <t>Associated companies</t>
  </si>
  <si>
    <t>Coated steel</t>
  </si>
  <si>
    <t>Total flat steel</t>
  </si>
  <si>
    <t>Semi-finished (ingots)</t>
  </si>
  <si>
    <t>Totals steel products including flat steel</t>
  </si>
  <si>
    <t>PRODUCTION</t>
  </si>
  <si>
    <t>NLMK GROUP</t>
  </si>
  <si>
    <t>Crude steel production</t>
  </si>
  <si>
    <t>NLMK Group</t>
  </si>
  <si>
    <t>Lipetsk plant</t>
  </si>
  <si>
    <t xml:space="preserve">   incl. NLMK Kaluga</t>
  </si>
  <si>
    <t>NLMK Indiana (NLMK USA)</t>
  </si>
  <si>
    <t>for information</t>
  </si>
  <si>
    <t>Group output</t>
  </si>
  <si>
    <t>Merchant pig iron</t>
  </si>
  <si>
    <t>Merchant slabs</t>
  </si>
  <si>
    <t>Merchant billets</t>
  </si>
  <si>
    <t>Total products</t>
  </si>
  <si>
    <t>Steel products output at Russian Flat Products</t>
  </si>
  <si>
    <t>Main raw materials production</t>
  </si>
  <si>
    <t>Coke (dry weight)</t>
  </si>
  <si>
    <t xml:space="preserve">  Novolipetsk</t>
  </si>
  <si>
    <t xml:space="preserve">  Altai-Koks</t>
  </si>
  <si>
    <t>Iron ore</t>
  </si>
  <si>
    <t xml:space="preserve">  Iron ore concentrate</t>
  </si>
  <si>
    <t xml:space="preserve">  Sinter ore</t>
  </si>
  <si>
    <t xml:space="preserve">  Pellets</t>
  </si>
  <si>
    <t>Scrap</t>
  </si>
  <si>
    <r>
      <t xml:space="preserve">NLMK operating results </t>
    </r>
    <r>
      <rPr>
        <b/>
        <vertAlign val="superscript"/>
        <sz val="11"/>
        <color rgb="FF404040"/>
        <rFont val="Calibri"/>
        <family val="2"/>
        <charset val="204"/>
      </rPr>
      <t>1</t>
    </r>
  </si>
  <si>
    <r>
      <t xml:space="preserve">Semi-finished steel </t>
    </r>
    <r>
      <rPr>
        <vertAlign val="superscript"/>
        <sz val="11"/>
        <color rgb="FF404040"/>
        <rFont val="Calibri"/>
        <family val="2"/>
        <charset val="204"/>
      </rPr>
      <t>2</t>
    </r>
  </si>
  <si>
    <r>
      <t xml:space="preserve">Sales to local markets of the Group </t>
    </r>
    <r>
      <rPr>
        <vertAlign val="superscript"/>
        <sz val="11"/>
        <color rgb="FF404040"/>
        <rFont val="Calibri"/>
        <family val="2"/>
        <charset val="204"/>
      </rPr>
      <t>3</t>
    </r>
  </si>
  <si>
    <r>
      <t xml:space="preserve">NLMK Russia Flat  </t>
    </r>
    <r>
      <rPr>
        <b/>
        <vertAlign val="superscript"/>
        <sz val="11"/>
        <color rgb="FF404040"/>
        <rFont val="Calibri"/>
        <family val="2"/>
        <charset val="204"/>
      </rPr>
      <t>4</t>
    </r>
  </si>
  <si>
    <r>
      <t xml:space="preserve">Coke sales from Altai-Koks </t>
    </r>
    <r>
      <rPr>
        <vertAlign val="superscript"/>
        <sz val="11"/>
        <color rgb="FF404040"/>
        <rFont val="Calibri"/>
        <family val="2"/>
        <charset val="204"/>
      </rPr>
      <t>5</t>
    </r>
  </si>
  <si>
    <r>
      <t xml:space="preserve">NLMK Russia Long </t>
    </r>
    <r>
      <rPr>
        <b/>
        <vertAlign val="superscript"/>
        <sz val="11"/>
        <color rgb="FF404040"/>
        <rFont val="Calibri"/>
        <family val="2"/>
        <charset val="204"/>
      </rPr>
      <t>6</t>
    </r>
  </si>
  <si>
    <r>
      <t xml:space="preserve">NLMK USA </t>
    </r>
    <r>
      <rPr>
        <b/>
        <vertAlign val="superscript"/>
        <sz val="11"/>
        <color rgb="FF404040"/>
        <rFont val="Calibri"/>
        <family val="2"/>
        <charset val="204"/>
      </rPr>
      <t>7</t>
    </r>
  </si>
  <si>
    <r>
      <t xml:space="preserve">Total NLMK USA </t>
    </r>
    <r>
      <rPr>
        <b/>
        <vertAlign val="superscript"/>
        <sz val="11"/>
        <color rgb="FF404040"/>
        <rFont val="Calibri"/>
        <family val="2"/>
        <charset val="204"/>
      </rPr>
      <t>8</t>
    </r>
  </si>
  <si>
    <r>
      <t xml:space="preserve">NLMK Belgium Holdings (NBH) </t>
    </r>
    <r>
      <rPr>
        <b/>
        <vertAlign val="superscript"/>
        <sz val="11"/>
        <color rgb="FF404040"/>
        <rFont val="Calibri"/>
        <family val="2"/>
        <charset val="204"/>
      </rPr>
      <t>9</t>
    </r>
  </si>
  <si>
    <r>
      <t xml:space="preserve">NBH, NLMK Europe (EAF) </t>
    </r>
    <r>
      <rPr>
        <vertAlign val="superscript"/>
        <sz val="11"/>
        <color rgb="FF404040"/>
        <rFont val="Calibri"/>
        <family val="2"/>
        <charset val="204"/>
      </rPr>
      <t>10</t>
    </r>
  </si>
  <si>
    <r>
      <rPr>
        <vertAlign val="superscript"/>
        <sz val="8"/>
        <color rgb="FF404040"/>
        <rFont val="Calibri"/>
        <family val="2"/>
        <charset val="204"/>
      </rPr>
      <t>2</t>
    </r>
    <r>
      <rPr>
        <sz val="8"/>
        <color rgb="FF404040"/>
        <rFont val="Calibri"/>
        <family val="2"/>
        <charset val="204"/>
      </rPr>
      <t xml:space="preserve"> Including merchant pig iron, slabs, billet.</t>
    </r>
  </si>
  <si>
    <r>
      <rPr>
        <vertAlign val="superscript"/>
        <sz val="8"/>
        <color rgb="FF404040"/>
        <rFont val="Calibri"/>
        <family val="2"/>
        <charset val="204"/>
      </rPr>
      <t>3</t>
    </r>
    <r>
      <rPr>
        <sz val="8"/>
        <color rgb="FF404040"/>
        <rFont val="Calibri"/>
        <family val="2"/>
        <charset val="204"/>
      </rPr>
      <t xml:space="preserve"> Local markets: Russia for the Russian assets of NLMK Group, North America for NLMK USA and the EU market for NLMK Dansteel and NBH.</t>
    </r>
  </si>
  <si>
    <r>
      <rPr>
        <vertAlign val="superscript"/>
        <sz val="8"/>
        <color rgb="FF404040"/>
        <rFont val="Calibri"/>
        <family val="2"/>
        <charset val="204"/>
      </rPr>
      <t>4</t>
    </r>
    <r>
      <rPr>
        <sz val="8"/>
        <color rgb="FF404040"/>
        <rFont val="Calibri"/>
        <family val="2"/>
        <charset val="204"/>
      </rPr>
      <t xml:space="preserve"> NLMK Russia Flat companies include Novolipetsk, VIZ-Steel, trading companies and Altai-Koks. Novolipetsk and VIZ-Steel sales are calculated including the corresponding share of trading companies. </t>
    </r>
  </si>
  <si>
    <r>
      <rPr>
        <vertAlign val="superscript"/>
        <sz val="8"/>
        <color rgb="FF404040"/>
        <rFont val="Calibri"/>
        <family val="2"/>
        <charset val="204"/>
      </rPr>
      <t>5</t>
    </r>
    <r>
      <rPr>
        <sz val="8"/>
        <color rgb="FF404040"/>
        <rFont val="Calibri"/>
        <family val="2"/>
        <charset val="204"/>
      </rPr>
      <t xml:space="preserve"> Coke production and sales are shown in dry weight.</t>
    </r>
  </si>
  <si>
    <r>
      <rPr>
        <vertAlign val="superscript"/>
        <sz val="8"/>
        <color rgb="FF404040"/>
        <rFont val="Calibri"/>
        <family val="2"/>
        <charset val="204"/>
      </rPr>
      <t>6</t>
    </r>
    <r>
      <rPr>
        <sz val="8"/>
        <color rgb="FF404040"/>
        <rFont val="Calibri"/>
        <family val="2"/>
        <charset val="204"/>
      </rPr>
      <t xml:space="preserve"> NLMK Russia Long companies include NLMK Ural, NLMK Metalware, NLMK Kaluga and scrap collecting facilities. Export long product sales are calculated including the corresponding share of trading companies.</t>
    </r>
  </si>
  <si>
    <r>
      <rPr>
        <vertAlign val="superscript"/>
        <sz val="8"/>
        <color rgb="FF404040"/>
        <rFont val="Calibri"/>
        <family val="2"/>
        <charset val="204"/>
      </rPr>
      <t>7</t>
    </r>
    <r>
      <rPr>
        <sz val="8"/>
        <color rgb="FF404040"/>
        <rFont val="Calibri"/>
        <family val="2"/>
        <charset val="204"/>
      </rPr>
      <t xml:space="preserve"> NLMK USA includes NLMK Indiana, NLMK Pennsylvania, Sharon Coating. Operating data for NLMK USA is presented in metric tonnes</t>
    </r>
  </si>
  <si>
    <r>
      <rPr>
        <vertAlign val="superscript"/>
        <sz val="8"/>
        <color rgb="FF404040"/>
        <rFont val="Calibri"/>
        <family val="2"/>
        <charset val="204"/>
      </rPr>
      <t>8</t>
    </r>
    <r>
      <rPr>
        <sz val="8"/>
        <color rgb="FF404040"/>
        <rFont val="Calibri"/>
        <family val="2"/>
        <charset val="204"/>
      </rPr>
      <t xml:space="preserve"> NLMK USA also sells non-significant volumes of merchant slabs not included into total rolled steel sales.</t>
    </r>
  </si>
  <si>
    <r>
      <rPr>
        <vertAlign val="superscript"/>
        <sz val="8"/>
        <color rgb="FF404040"/>
        <rFont val="Calibri"/>
        <family val="2"/>
        <charset val="204"/>
      </rPr>
      <t>9</t>
    </r>
    <r>
      <rPr>
        <sz val="8"/>
        <color rgb="FF404040"/>
        <rFont val="Calibri"/>
        <family val="2"/>
        <charset val="204"/>
      </rPr>
      <t xml:space="preserve"> NBH assets include producers of thick plates NLMK Clabecq (Belgium), NLMK Verona (Italy) and producers of flat steel NLMK La Louvière (Belgium) and NLMK Strasbourg (France).</t>
    </r>
  </si>
  <si>
    <r>
      <rPr>
        <vertAlign val="superscript"/>
        <sz val="8"/>
        <color rgb="FF404040"/>
        <rFont val="Calibri"/>
        <family val="2"/>
        <charset val="204"/>
      </rPr>
      <t>10</t>
    </r>
    <r>
      <rPr>
        <sz val="8"/>
        <color rgb="FF404040"/>
        <rFont val="Calibri"/>
        <family val="2"/>
        <charset val="204"/>
      </rPr>
      <t xml:space="preserve"> NLMK Verona is part of NBH that was deconsolidated starting from Q4 2013.  </t>
    </r>
  </si>
  <si>
    <r>
      <rPr>
        <vertAlign val="superscript"/>
        <sz val="8"/>
        <color rgb="FF404040"/>
        <rFont val="Calibri"/>
        <family val="2"/>
        <charset val="204"/>
      </rPr>
      <t>1</t>
    </r>
    <r>
      <rPr>
        <sz val="8"/>
        <color rgb="FF404040"/>
        <rFont val="Calibri"/>
        <family val="2"/>
        <charset val="204"/>
      </rPr>
      <t xml:space="preserve"> Hereinafter 2Q 2021 production and sales data is preliminary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</si>
</sst>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409]mmm\-yy;@"/>
    <numFmt numFmtId="166" formatCode="0.000"/>
    <numFmt numFmtId="167" formatCode="_-* #,##0.00_р_._-;\-* #,##0.00_р_._-;_-* &quot;-&quot;??_р_._-;_-@_-"/>
    <numFmt numFmtId="168" formatCode="\+0&quot; pp&quot;;\-0&quot; pp&quot;;0&quot; pp&quot;"/>
    <numFmt numFmtId="169" formatCode="_-* #,##0.000_р_._-;\-* #,##0.000_р_._-;_-* &quot;-&quot;??_р_._-;_-@_-"/>
  </numFmts>
  <fonts count="24" x14ac:knownFonts="1">
    <font>
      <sz val="11"/>
      <color theme="1"/>
      <name val="Calibri"/>
      <family val="2"/>
      <scheme val="minor"/>
    </font>
    <font>
      <sz val="11"/>
      <color theme="1"/>
      <name val="Calibri"/>
      <family val="2"/>
      <charset val="204"/>
      <scheme val="minor"/>
    </font>
    <font>
      <sz val="11"/>
      <color theme="1"/>
      <name val="Calibri"/>
      <family val="2"/>
      <scheme val="minor"/>
    </font>
    <font>
      <sz val="10"/>
      <name val="Arial"/>
      <family val="2"/>
      <charset val="204"/>
    </font>
    <font>
      <sz val="11"/>
      <color rgb="FF404040"/>
      <name val="Calibri"/>
      <family val="2"/>
      <charset val="204"/>
    </font>
    <font>
      <sz val="11"/>
      <color theme="0"/>
      <name val="Calibri"/>
      <family val="2"/>
      <charset val="204"/>
    </font>
    <font>
      <b/>
      <sz val="11"/>
      <color rgb="FF404040"/>
      <name val="Calibri"/>
      <family val="2"/>
      <charset val="204"/>
    </font>
    <font>
      <b/>
      <sz val="12"/>
      <color rgb="FF00B0F0"/>
      <name val="Calibri"/>
      <family val="2"/>
      <charset val="204"/>
    </font>
    <font>
      <b/>
      <u/>
      <sz val="11"/>
      <color rgb="FF404040"/>
      <name val="Calibri"/>
      <family val="2"/>
      <charset val="204"/>
    </font>
    <font>
      <b/>
      <u/>
      <sz val="12"/>
      <color rgb="FF404040"/>
      <name val="Calibri"/>
      <family val="2"/>
      <charset val="204"/>
    </font>
    <font>
      <b/>
      <sz val="10"/>
      <color indexed="8"/>
      <name val="Calibri"/>
      <family val="2"/>
      <charset val="204"/>
    </font>
    <font>
      <i/>
      <sz val="11"/>
      <color rgb="FF404040"/>
      <name val="Calibri"/>
      <family val="2"/>
      <charset val="204"/>
    </font>
    <font>
      <i/>
      <sz val="8"/>
      <color rgb="FF404040"/>
      <name val="Calibri"/>
      <family val="2"/>
      <charset val="204"/>
    </font>
    <font>
      <sz val="8"/>
      <color rgb="FF404040"/>
      <name val="Calibri"/>
      <family val="2"/>
      <charset val="204"/>
    </font>
    <font>
      <b/>
      <i/>
      <sz val="11"/>
      <color rgb="FF404040"/>
      <name val="Calibri"/>
      <family val="2"/>
      <charset val="204"/>
    </font>
    <font>
      <b/>
      <sz val="12"/>
      <name val="Calibri"/>
      <family val="2"/>
      <charset val="204"/>
    </font>
    <font>
      <b/>
      <sz val="11"/>
      <name val="Calibri"/>
      <family val="2"/>
      <charset val="204"/>
    </font>
    <font>
      <sz val="11"/>
      <color rgb="FFFF0000"/>
      <name val="Calibri"/>
      <family val="2"/>
      <charset val="204"/>
    </font>
    <font>
      <sz val="11"/>
      <name val="Calibri"/>
      <family val="2"/>
      <charset val="204"/>
    </font>
    <font>
      <b/>
      <i/>
      <sz val="10"/>
      <color indexed="8"/>
      <name val="Calibri"/>
      <family val="2"/>
      <charset val="204"/>
    </font>
    <font>
      <sz val="10"/>
      <name val="Calibri"/>
      <family val="2"/>
      <charset val="204"/>
    </font>
    <font>
      <b/>
      <vertAlign val="superscript"/>
      <sz val="11"/>
      <color rgb="FF404040"/>
      <name val="Calibri"/>
      <family val="2"/>
      <charset val="204"/>
    </font>
    <font>
      <vertAlign val="superscript"/>
      <sz val="11"/>
      <color rgb="FF404040"/>
      <name val="Calibri"/>
      <family val="2"/>
      <charset val="204"/>
    </font>
    <font>
      <vertAlign val="superscript"/>
      <sz val="8"/>
      <color rgb="FF404040"/>
      <name val="Calibri"/>
      <family val="2"/>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rgb="FFD6DCE4"/>
        <bgColor indexed="64"/>
      </patternFill>
    </fill>
  </fills>
  <borders count="4">
    <border>
      <left/>
      <right/>
      <top/>
      <bottom/>
      <diagonal/>
    </border>
    <border>
      <left/>
      <right/>
      <top/>
      <bottom style="hair">
        <color auto="1"/>
      </bottom>
      <diagonal/>
    </border>
    <border>
      <left/>
      <right/>
      <top style="hair">
        <color auto="1"/>
      </top>
      <bottom style="hair">
        <color auto="1"/>
      </bottom>
      <diagonal/>
    </border>
    <border>
      <left/>
      <right/>
      <top style="hair">
        <color indexed="64"/>
      </top>
      <bottom/>
      <diagonal/>
    </border>
  </borders>
  <cellStyleXfs count="10">
    <xf numFmtId="0" fontId="0" fillId="0" borderId="0"/>
    <xf numFmtId="43" fontId="2" fillId="0" borderId="0" applyFont="0" applyFill="0" applyBorder="0" applyAlignment="0" applyProtection="0"/>
    <xf numFmtId="0" fontId="3" fillId="0" borderId="0"/>
    <xf numFmtId="0" fontId="1"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cellStyleXfs>
  <cellXfs count="174">
    <xf numFmtId="0" fontId="0" fillId="0" borderId="0" xfId="0"/>
    <xf numFmtId="0" fontId="4" fillId="2" borderId="0" xfId="2" applyFont="1" applyFill="1"/>
    <xf numFmtId="0" fontId="4" fillId="2" borderId="0" xfId="2" applyFont="1" applyFill="1" applyAlignment="1">
      <alignment vertical="center"/>
    </xf>
    <xf numFmtId="0" fontId="4" fillId="2" borderId="0" xfId="2" applyFont="1" applyFill="1" applyBorder="1"/>
    <xf numFmtId="0" fontId="4" fillId="3" borderId="0" xfId="2" applyFont="1" applyFill="1"/>
    <xf numFmtId="0" fontId="4" fillId="0" borderId="0" xfId="2" applyFont="1" applyFill="1" applyBorder="1"/>
    <xf numFmtId="164" fontId="4" fillId="0" borderId="0" xfId="2" applyNumberFormat="1" applyFont="1" applyFill="1"/>
    <xf numFmtId="0" fontId="1" fillId="0" borderId="0" xfId="3" applyAlignment="1">
      <alignment vertical="center"/>
    </xf>
    <xf numFmtId="165" fontId="5" fillId="2" borderId="0" xfId="2" applyNumberFormat="1" applyFont="1" applyFill="1" applyAlignment="1">
      <alignment horizontal="center"/>
    </xf>
    <xf numFmtId="0" fontId="6" fillId="2" borderId="0" xfId="2" applyFont="1" applyFill="1" applyAlignment="1">
      <alignment vertical="center"/>
    </xf>
    <xf numFmtId="0" fontId="4" fillId="2" borderId="0" xfId="2" applyFont="1" applyFill="1" applyAlignment="1">
      <alignment horizontal="center"/>
    </xf>
    <xf numFmtId="0" fontId="7" fillId="4" borderId="0" xfId="2" applyFont="1" applyFill="1" applyAlignment="1">
      <alignment vertical="center"/>
    </xf>
    <xf numFmtId="0" fontId="8" fillId="4" borderId="0" xfId="2" applyFont="1" applyFill="1" applyAlignment="1"/>
    <xf numFmtId="0" fontId="9" fillId="2" borderId="0" xfId="2" applyFont="1" applyFill="1" applyAlignment="1">
      <alignment vertical="center"/>
    </xf>
    <xf numFmtId="0" fontId="8" fillId="2" borderId="0" xfId="2" applyFont="1" applyFill="1" applyAlignment="1"/>
    <xf numFmtId="166" fontId="8" fillId="2" borderId="0" xfId="2" applyNumberFormat="1" applyFont="1" applyFill="1" applyAlignment="1"/>
    <xf numFmtId="166" fontId="8" fillId="3" borderId="0" xfId="2" applyNumberFormat="1" applyFont="1" applyFill="1" applyAlignment="1"/>
    <xf numFmtId="166" fontId="8" fillId="0" borderId="0" xfId="2" applyNumberFormat="1" applyFont="1" applyFill="1" applyBorder="1" applyAlignment="1"/>
    <xf numFmtId="164" fontId="8" fillId="0" borderId="0" xfId="2" applyNumberFormat="1" applyFont="1" applyFill="1" applyAlignment="1"/>
    <xf numFmtId="0" fontId="4" fillId="5" borderId="0" xfId="2" applyFont="1" applyFill="1"/>
    <xf numFmtId="0" fontId="6" fillId="2" borderId="0" xfId="2" applyFont="1" applyFill="1" applyAlignment="1">
      <alignment wrapText="1"/>
    </xf>
    <xf numFmtId="0" fontId="6" fillId="0" borderId="0" xfId="2" applyFont="1" applyFill="1" applyBorder="1" applyAlignment="1">
      <alignment wrapText="1"/>
    </xf>
    <xf numFmtId="164" fontId="6" fillId="0" borderId="0" xfId="2" applyNumberFormat="1" applyFont="1" applyFill="1" applyAlignment="1">
      <alignment wrapText="1"/>
    </xf>
    <xf numFmtId="0" fontId="6" fillId="3" borderId="1" xfId="2" applyFont="1" applyFill="1" applyBorder="1" applyAlignment="1">
      <alignment horizontal="left" vertical="center" wrapText="1"/>
    </xf>
    <xf numFmtId="0" fontId="10" fillId="2" borderId="0" xfId="2" applyFont="1" applyFill="1" applyBorder="1" applyAlignment="1">
      <alignment horizontal="center" wrapText="1"/>
    </xf>
    <xf numFmtId="0" fontId="6" fillId="3" borderId="0" xfId="2" applyFont="1" applyFill="1" applyBorder="1" applyAlignment="1">
      <alignment horizontal="center" vertical="center" wrapText="1"/>
    </xf>
    <xf numFmtId="0" fontId="6" fillId="6"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164" fontId="6" fillId="0" borderId="0" xfId="2" applyNumberFormat="1" applyFont="1" applyFill="1" applyBorder="1" applyAlignment="1">
      <alignment horizontal="center" vertical="center" wrapText="1"/>
    </xf>
    <xf numFmtId="0" fontId="4" fillId="3" borderId="2" xfId="4" applyFont="1" applyFill="1" applyBorder="1" applyAlignment="1">
      <alignment vertical="center" wrapText="1"/>
    </xf>
    <xf numFmtId="0" fontId="4" fillId="3" borderId="0" xfId="2" applyFont="1" applyFill="1" applyBorder="1"/>
    <xf numFmtId="166" fontId="4" fillId="3" borderId="2" xfId="2" applyNumberFormat="1" applyFont="1" applyFill="1" applyBorder="1" applyAlignment="1">
      <alignment horizontal="center" vertical="center" wrapText="1"/>
    </xf>
    <xf numFmtId="166" fontId="4" fillId="6" borderId="2" xfId="2" applyNumberFormat="1" applyFont="1" applyFill="1" applyBorder="1" applyAlignment="1">
      <alignment horizontal="center" vertical="center" wrapText="1"/>
    </xf>
    <xf numFmtId="166" fontId="4" fillId="3" borderId="0" xfId="2" applyNumberFormat="1" applyFont="1" applyFill="1" applyBorder="1" applyAlignment="1">
      <alignment horizontal="center" vertical="center" wrapText="1"/>
    </xf>
    <xf numFmtId="9" fontId="4" fillId="3" borderId="2" xfId="5" applyNumberFormat="1" applyFont="1" applyFill="1" applyBorder="1" applyAlignment="1">
      <alignment horizontal="center" vertical="center" wrapText="1"/>
    </xf>
    <xf numFmtId="9" fontId="4" fillId="3" borderId="2" xfId="2" applyNumberFormat="1" applyFont="1" applyFill="1" applyBorder="1" applyAlignment="1">
      <alignment horizontal="center" vertical="center" wrapText="1"/>
    </xf>
    <xf numFmtId="9" fontId="4" fillId="6" borderId="2" xfId="2" applyNumberFormat="1" applyFont="1" applyFill="1" applyBorder="1" applyAlignment="1">
      <alignment horizontal="center" vertical="center" wrapText="1"/>
    </xf>
    <xf numFmtId="9" fontId="4" fillId="3" borderId="0" xfId="2" applyNumberFormat="1" applyFont="1" applyFill="1" applyBorder="1" applyAlignment="1">
      <alignment horizontal="center" vertical="center" wrapText="1"/>
    </xf>
    <xf numFmtId="168" fontId="4" fillId="3" borderId="2" xfId="6" applyNumberFormat="1" applyFont="1" applyFill="1" applyBorder="1" applyAlignment="1">
      <alignment horizontal="center" vertical="center" wrapText="1"/>
    </xf>
    <xf numFmtId="0" fontId="6" fillId="0" borderId="2" xfId="4" applyFont="1" applyFill="1" applyBorder="1" applyAlignment="1">
      <alignment vertical="center" wrapText="1"/>
    </xf>
    <xf numFmtId="166" fontId="4" fillId="2" borderId="2" xfId="2" applyNumberFormat="1" applyFont="1" applyFill="1" applyBorder="1" applyAlignment="1">
      <alignment horizontal="center" vertical="center" wrapText="1"/>
    </xf>
    <xf numFmtId="166" fontId="4" fillId="0" borderId="0" xfId="2" applyNumberFormat="1" applyFont="1" applyFill="1" applyBorder="1" applyAlignment="1">
      <alignment horizontal="center" vertical="center" wrapText="1"/>
    </xf>
    <xf numFmtId="9" fontId="4" fillId="0" borderId="2" xfId="7" applyNumberFormat="1" applyFont="1" applyFill="1" applyBorder="1" applyAlignment="1">
      <alignment horizontal="center" vertical="center" wrapText="1"/>
    </xf>
    <xf numFmtId="9" fontId="4" fillId="0" borderId="1" xfId="7" applyNumberFormat="1" applyFont="1" applyFill="1" applyBorder="1" applyAlignment="1">
      <alignment horizontal="center" vertical="center" wrapText="1"/>
    </xf>
    <xf numFmtId="0" fontId="4" fillId="0" borderId="2" xfId="4" applyFont="1" applyFill="1" applyBorder="1" applyAlignment="1">
      <alignment horizontal="left" vertical="center" wrapText="1" indent="1"/>
    </xf>
    <xf numFmtId="9" fontId="4" fillId="0" borderId="2" xfId="5" applyNumberFormat="1" applyFont="1" applyFill="1" applyBorder="1" applyAlignment="1">
      <alignment horizontal="center" vertical="center" wrapText="1"/>
    </xf>
    <xf numFmtId="0" fontId="11" fillId="0" borderId="2" xfId="4" applyFont="1" applyFill="1" applyBorder="1" applyAlignment="1">
      <alignment horizontal="left" vertical="center" wrapText="1" indent="2"/>
    </xf>
    <xf numFmtId="0" fontId="6" fillId="2" borderId="0" xfId="2" applyFont="1" applyFill="1" applyBorder="1"/>
    <xf numFmtId="166" fontId="6" fillId="2" borderId="2" xfId="2" applyNumberFormat="1" applyFont="1" applyFill="1" applyBorder="1" applyAlignment="1">
      <alignment horizontal="center" vertical="center" wrapText="1"/>
    </xf>
    <xf numFmtId="166" fontId="6" fillId="3" borderId="2" xfId="2" applyNumberFormat="1" applyFont="1" applyFill="1" applyBorder="1" applyAlignment="1">
      <alignment horizontal="center" vertical="center" wrapText="1"/>
    </xf>
    <xf numFmtId="166" fontId="6" fillId="6" borderId="2" xfId="2" applyNumberFormat="1" applyFont="1" applyFill="1" applyBorder="1" applyAlignment="1">
      <alignment horizontal="center" vertical="center" wrapText="1"/>
    </xf>
    <xf numFmtId="166" fontId="6" fillId="0" borderId="0" xfId="2" applyNumberFormat="1" applyFont="1" applyFill="1" applyBorder="1" applyAlignment="1">
      <alignment horizontal="center" vertical="center" wrapText="1"/>
    </xf>
    <xf numFmtId="9" fontId="6" fillId="0" borderId="2" xfId="7" applyNumberFormat="1" applyFont="1" applyFill="1" applyBorder="1" applyAlignment="1">
      <alignment horizontal="center" vertical="center" wrapText="1"/>
    </xf>
    <xf numFmtId="0" fontId="6" fillId="2" borderId="0" xfId="2" applyFont="1" applyFill="1"/>
    <xf numFmtId="9" fontId="4" fillId="0" borderId="2" xfId="5" applyFont="1" applyFill="1" applyBorder="1" applyAlignment="1">
      <alignment horizontal="center" vertical="center" wrapText="1"/>
    </xf>
    <xf numFmtId="9" fontId="4" fillId="2" borderId="2" xfId="5" applyFont="1" applyFill="1" applyBorder="1" applyAlignment="1">
      <alignment horizontal="center" vertical="center" wrapText="1"/>
    </xf>
    <xf numFmtId="9" fontId="4" fillId="3" borderId="2" xfId="5" applyFont="1" applyFill="1" applyBorder="1" applyAlignment="1">
      <alignment horizontal="center" vertical="center" wrapText="1"/>
    </xf>
    <xf numFmtId="9" fontId="4" fillId="0" borderId="0" xfId="5" applyFont="1" applyFill="1" applyBorder="1" applyAlignment="1">
      <alignment horizontal="center" vertical="center" wrapText="1"/>
    </xf>
    <xf numFmtId="168" fontId="4" fillId="0" borderId="2" xfId="6" applyNumberFormat="1" applyFont="1" applyFill="1" applyBorder="1" applyAlignment="1">
      <alignment horizontal="center" vertical="center" wrapText="1"/>
    </xf>
    <xf numFmtId="9" fontId="4" fillId="0" borderId="0" xfId="5" applyNumberFormat="1" applyFont="1" applyFill="1" applyBorder="1" applyAlignment="1">
      <alignment horizontal="center" vertical="center" wrapText="1"/>
    </xf>
    <xf numFmtId="0" fontId="11" fillId="0" borderId="2" xfId="4" applyFont="1" applyFill="1" applyBorder="1" applyAlignment="1">
      <alignment horizontal="left" vertical="center" wrapText="1" indent="1"/>
    </xf>
    <xf numFmtId="9" fontId="12" fillId="0" borderId="0" xfId="6" applyNumberFormat="1" applyFont="1" applyFill="1" applyBorder="1" applyAlignment="1">
      <alignment vertical="center" wrapText="1"/>
    </xf>
    <xf numFmtId="0" fontId="12" fillId="2" borderId="0" xfId="2" applyFont="1" applyFill="1" applyAlignment="1">
      <alignment vertical="center"/>
    </xf>
    <xf numFmtId="0" fontId="12" fillId="2" borderId="0" xfId="2" applyFont="1" applyFill="1" applyAlignment="1">
      <alignment vertical="center" wrapText="1"/>
    </xf>
    <xf numFmtId="9" fontId="12" fillId="2" borderId="0" xfId="6" applyNumberFormat="1" applyFont="1" applyFill="1" applyAlignment="1">
      <alignment vertical="center" wrapText="1"/>
    </xf>
    <xf numFmtId="0" fontId="12" fillId="0" borderId="0" xfId="2" applyFont="1" applyFill="1" applyAlignment="1">
      <alignment vertical="center" wrapText="1"/>
    </xf>
    <xf numFmtId="0" fontId="13" fillId="2" borderId="0" xfId="2" applyFont="1" applyFill="1" applyAlignment="1">
      <alignment vertical="center"/>
    </xf>
    <xf numFmtId="166" fontId="4" fillId="2" borderId="0" xfId="2" applyNumberFormat="1" applyFont="1" applyFill="1"/>
    <xf numFmtId="9" fontId="4" fillId="2" borderId="0" xfId="8" applyFont="1" applyFill="1"/>
    <xf numFmtId="9" fontId="4" fillId="2" borderId="0" xfId="8" applyNumberFormat="1" applyFont="1" applyFill="1"/>
    <xf numFmtId="9" fontId="4" fillId="3" borderId="0" xfId="8" applyNumberFormat="1" applyFont="1" applyFill="1"/>
    <xf numFmtId="9" fontId="4" fillId="0" borderId="0" xfId="8" applyNumberFormat="1" applyFont="1" applyFill="1" applyBorder="1"/>
    <xf numFmtId="164" fontId="4" fillId="0" borderId="0" xfId="8" applyNumberFormat="1" applyFont="1" applyFill="1"/>
    <xf numFmtId="0" fontId="7" fillId="2" borderId="0" xfId="2" applyFont="1" applyFill="1" applyAlignment="1">
      <alignment vertical="center"/>
    </xf>
    <xf numFmtId="0" fontId="8" fillId="3" borderId="0" xfId="2" applyFont="1" applyFill="1" applyAlignment="1"/>
    <xf numFmtId="0" fontId="8" fillId="0" borderId="0" xfId="2" applyFont="1" applyFill="1" applyBorder="1" applyAlignment="1"/>
    <xf numFmtId="0" fontId="6" fillId="3" borderId="0" xfId="2" applyFont="1" applyFill="1" applyAlignment="1">
      <alignment wrapText="1"/>
    </xf>
    <xf numFmtId="166" fontId="6" fillId="2" borderId="1" xfId="2" applyNumberFormat="1" applyFont="1" applyFill="1" applyBorder="1" applyAlignment="1">
      <alignment horizontal="center" vertical="center" wrapText="1"/>
    </xf>
    <xf numFmtId="9" fontId="4" fillId="0" borderId="0" xfId="8" applyFont="1" applyFill="1" applyBorder="1"/>
    <xf numFmtId="0" fontId="4" fillId="2" borderId="2" xfId="2" applyFont="1" applyFill="1" applyBorder="1" applyAlignment="1">
      <alignment vertical="center" wrapText="1"/>
    </xf>
    <xf numFmtId="0" fontId="14" fillId="2" borderId="0" xfId="2" applyFont="1" applyFill="1" applyBorder="1" applyAlignment="1">
      <alignment vertical="center" wrapText="1"/>
    </xf>
    <xf numFmtId="0" fontId="4" fillId="2" borderId="2" xfId="2" applyFont="1" applyFill="1" applyBorder="1" applyAlignment="1">
      <alignment horizontal="left" vertical="center" wrapText="1" indent="1"/>
    </xf>
    <xf numFmtId="0" fontId="6" fillId="2" borderId="0" xfId="2" applyFont="1" applyFill="1" applyBorder="1" applyAlignment="1">
      <alignment vertical="center" wrapText="1"/>
    </xf>
    <xf numFmtId="0" fontId="6" fillId="2" borderId="2" xfId="2" applyFont="1" applyFill="1" applyBorder="1" applyAlignment="1">
      <alignment vertical="center" wrapText="1"/>
    </xf>
    <xf numFmtId="0" fontId="11" fillId="3" borderId="2" xfId="2" applyFont="1" applyFill="1" applyBorder="1" applyAlignment="1">
      <alignment vertical="center" wrapText="1"/>
    </xf>
    <xf numFmtId="9" fontId="11" fillId="2" borderId="2" xfId="7" applyFont="1" applyFill="1" applyBorder="1" applyAlignment="1">
      <alignment horizontal="center" vertical="center" wrapText="1"/>
    </xf>
    <xf numFmtId="9" fontId="11" fillId="0" borderId="2" xfId="7" applyFont="1" applyFill="1" applyBorder="1" applyAlignment="1">
      <alignment horizontal="center" vertical="center" wrapText="1"/>
    </xf>
    <xf numFmtId="9" fontId="11" fillId="6" borderId="2" xfId="7" applyFont="1" applyFill="1" applyBorder="1" applyAlignment="1">
      <alignment horizontal="center" vertical="center" wrapText="1"/>
    </xf>
    <xf numFmtId="9" fontId="11" fillId="0" borderId="0" xfId="5" applyFont="1" applyFill="1" applyBorder="1" applyAlignment="1">
      <alignment horizontal="center" vertical="center" wrapText="1"/>
    </xf>
    <xf numFmtId="9" fontId="4" fillId="2" borderId="0" xfId="5" applyFont="1" applyFill="1"/>
    <xf numFmtId="0" fontId="11" fillId="2" borderId="0" xfId="2" applyFont="1" applyFill="1"/>
    <xf numFmtId="0" fontId="4" fillId="3" borderId="2" xfId="2" applyFont="1" applyFill="1" applyBorder="1" applyAlignment="1">
      <alignment vertical="center" wrapText="1"/>
    </xf>
    <xf numFmtId="0" fontId="14" fillId="3" borderId="0" xfId="2" applyFont="1" applyFill="1" applyBorder="1" applyAlignment="1">
      <alignment vertical="center" wrapText="1"/>
    </xf>
    <xf numFmtId="9" fontId="4" fillId="3" borderId="2" xfId="7" applyNumberFormat="1" applyFont="1" applyFill="1" applyBorder="1" applyAlignment="1">
      <alignment horizontal="center" vertical="center" wrapText="1"/>
    </xf>
    <xf numFmtId="0" fontId="11" fillId="3" borderId="0" xfId="2" applyFont="1" applyFill="1"/>
    <xf numFmtId="0" fontId="11" fillId="2" borderId="0" xfId="2" applyFont="1" applyFill="1" applyAlignment="1">
      <alignment vertical="center"/>
    </xf>
    <xf numFmtId="0" fontId="11" fillId="2" borderId="0" xfId="2" applyFont="1" applyFill="1" applyBorder="1"/>
    <xf numFmtId="166" fontId="11" fillId="2" borderId="0" xfId="2" applyNumberFormat="1" applyFont="1" applyFill="1"/>
    <xf numFmtId="166" fontId="11" fillId="3" borderId="0" xfId="2" applyNumberFormat="1" applyFont="1" applyFill="1"/>
    <xf numFmtId="166" fontId="11" fillId="0" borderId="0" xfId="2" applyNumberFormat="1" applyFont="1" applyFill="1" applyBorder="1"/>
    <xf numFmtId="164" fontId="11" fillId="0" borderId="0" xfId="2" applyNumberFormat="1" applyFont="1" applyFill="1"/>
    <xf numFmtId="9" fontId="4" fillId="3" borderId="0" xfId="8" applyFont="1" applyFill="1"/>
    <xf numFmtId="169" fontId="4" fillId="2" borderId="0" xfId="6" applyNumberFormat="1" applyFont="1" applyFill="1"/>
    <xf numFmtId="169" fontId="4" fillId="3" borderId="0" xfId="6" applyNumberFormat="1" applyFont="1" applyFill="1"/>
    <xf numFmtId="169" fontId="4" fillId="0" borderId="0" xfId="6" applyNumberFormat="1" applyFont="1" applyFill="1" applyBorder="1"/>
    <xf numFmtId="166" fontId="4" fillId="3" borderId="0" xfId="2" applyNumberFormat="1" applyFont="1" applyFill="1"/>
    <xf numFmtId="166" fontId="4" fillId="0" borderId="0" xfId="2" applyNumberFormat="1" applyFont="1" applyFill="1" applyBorder="1"/>
    <xf numFmtId="0" fontId="6" fillId="2" borderId="0" xfId="2" applyFont="1" applyFill="1" applyAlignment="1">
      <alignment horizontal="left" wrapText="1"/>
    </xf>
    <xf numFmtId="0" fontId="6" fillId="3" borderId="0" xfId="2" applyFont="1" applyFill="1" applyAlignment="1">
      <alignment horizontal="left" wrapText="1"/>
    </xf>
    <xf numFmtId="0" fontId="6" fillId="0" borderId="0" xfId="2" applyFont="1" applyFill="1" applyBorder="1" applyAlignment="1">
      <alignment horizontal="left" wrapText="1"/>
    </xf>
    <xf numFmtId="0" fontId="4" fillId="2" borderId="0" xfId="2" applyFont="1" applyFill="1" applyBorder="1" applyAlignment="1">
      <alignment vertical="center" wrapText="1"/>
    </xf>
    <xf numFmtId="166" fontId="4" fillId="2" borderId="0" xfId="2" applyNumberFormat="1" applyFont="1" applyFill="1" applyBorder="1" applyAlignment="1">
      <alignment horizontal="center" vertical="center" wrapText="1"/>
    </xf>
    <xf numFmtId="164" fontId="4" fillId="0" borderId="0" xfId="2" applyNumberFormat="1" applyFont="1" applyFill="1" applyBorder="1" applyAlignment="1">
      <alignment horizontal="center" vertical="center" wrapText="1"/>
    </xf>
    <xf numFmtId="43" fontId="11" fillId="2" borderId="0" xfId="1" applyFont="1" applyFill="1"/>
    <xf numFmtId="164" fontId="4" fillId="2" borderId="0" xfId="5" applyNumberFormat="1" applyFont="1" applyFill="1"/>
    <xf numFmtId="164" fontId="4" fillId="3" borderId="0" xfId="5" applyNumberFormat="1" applyFont="1" applyFill="1"/>
    <xf numFmtId="164" fontId="4" fillId="0" borderId="0" xfId="5" applyNumberFormat="1" applyFont="1" applyFill="1" applyBorder="1"/>
    <xf numFmtId="0" fontId="6" fillId="0" borderId="0" xfId="2" applyFont="1" applyFill="1" applyAlignment="1">
      <alignment vertical="center"/>
    </xf>
    <xf numFmtId="0" fontId="6" fillId="2" borderId="0" xfId="2" applyFont="1" applyFill="1" applyBorder="1" applyAlignment="1">
      <alignment horizontal="center" wrapText="1"/>
    </xf>
    <xf numFmtId="0" fontId="4" fillId="2" borderId="0" xfId="2" applyFont="1" applyFill="1" applyBorder="1" applyAlignment="1">
      <alignment horizontal="left" vertical="center" wrapText="1"/>
    </xf>
    <xf numFmtId="166" fontId="4" fillId="2" borderId="0" xfId="2" applyNumberFormat="1" applyFont="1" applyFill="1" applyBorder="1"/>
    <xf numFmtId="166" fontId="4" fillId="3" borderId="0" xfId="2" applyNumberFormat="1" applyFont="1" applyFill="1" applyBorder="1"/>
    <xf numFmtId="164" fontId="4" fillId="0" borderId="0" xfId="2" applyNumberFormat="1" applyFont="1" applyFill="1" applyBorder="1"/>
    <xf numFmtId="0" fontId="14" fillId="2" borderId="0" xfId="2" applyFont="1" applyFill="1" applyBorder="1" applyAlignment="1">
      <alignment horizontal="left" vertical="center" wrapText="1"/>
    </xf>
    <xf numFmtId="0" fontId="6" fillId="2" borderId="0" xfId="2" applyFont="1" applyFill="1" applyBorder="1" applyAlignment="1">
      <alignment horizontal="left" vertical="center" wrapText="1"/>
    </xf>
    <xf numFmtId="0" fontId="14" fillId="2" borderId="0" xfId="2" applyFont="1" applyFill="1"/>
    <xf numFmtId="0" fontId="13" fillId="2" borderId="0" xfId="2" applyFont="1" applyFill="1" applyAlignment="1">
      <alignment horizontal="left" vertical="center"/>
    </xf>
    <xf numFmtId="0" fontId="13" fillId="2" borderId="0" xfId="2" applyFont="1" applyFill="1" applyAlignment="1">
      <alignment horizontal="left" vertical="center" wrapText="1"/>
    </xf>
    <xf numFmtId="0" fontId="13" fillId="0" borderId="0" xfId="2" applyFont="1" applyFill="1" applyAlignment="1">
      <alignment horizontal="left" vertical="center" wrapText="1"/>
    </xf>
    <xf numFmtId="0" fontId="13" fillId="0" borderId="0" xfId="2" applyFont="1" applyFill="1" applyBorder="1" applyAlignment="1">
      <alignment horizontal="left" vertical="center" wrapText="1"/>
    </xf>
    <xf numFmtId="0" fontId="7" fillId="3" borderId="0" xfId="2" applyFont="1" applyFill="1" applyAlignment="1">
      <alignment horizontal="left" wrapText="1"/>
    </xf>
    <xf numFmtId="0" fontId="15" fillId="3" borderId="0" xfId="2" applyFont="1" applyFill="1" applyAlignment="1">
      <alignment wrapText="1"/>
    </xf>
    <xf numFmtId="0" fontId="6" fillId="3" borderId="0" xfId="2" applyFont="1" applyFill="1" applyAlignment="1">
      <alignment horizontal="left" vertical="center" wrapText="1"/>
    </xf>
    <xf numFmtId="164" fontId="6" fillId="3" borderId="0" xfId="2" applyNumberFormat="1" applyFont="1" applyFill="1" applyAlignment="1">
      <alignment horizontal="left" wrapText="1"/>
    </xf>
    <xf numFmtId="0" fontId="16" fillId="3" borderId="0" xfId="2" applyFont="1" applyFill="1" applyAlignment="1">
      <alignment vertical="center" wrapText="1"/>
    </xf>
    <xf numFmtId="0" fontId="16" fillId="3" borderId="0" xfId="2" applyFont="1" applyFill="1" applyAlignment="1">
      <alignment wrapText="1"/>
    </xf>
    <xf numFmtId="0" fontId="6" fillId="3" borderId="0" xfId="2" applyFont="1" applyFill="1" applyBorder="1" applyAlignment="1">
      <alignment horizontal="left" wrapText="1"/>
    </xf>
    <xf numFmtId="164" fontId="16" fillId="3" borderId="0" xfId="2" applyNumberFormat="1" applyFont="1" applyFill="1" applyAlignment="1">
      <alignment wrapText="1"/>
    </xf>
    <xf numFmtId="0" fontId="16" fillId="3" borderId="0" xfId="2" applyFont="1" applyFill="1" applyBorder="1" applyAlignment="1">
      <alignment wrapText="1"/>
    </xf>
    <xf numFmtId="0" fontId="16" fillId="3" borderId="0" xfId="2" applyFont="1" applyFill="1" applyAlignment="1">
      <alignment vertical="center"/>
    </xf>
    <xf numFmtId="0" fontId="11" fillId="3" borderId="0" xfId="2" applyFont="1" applyFill="1" applyBorder="1" applyAlignment="1">
      <alignment horizontal="left" vertical="center" wrapText="1"/>
    </xf>
    <xf numFmtId="164" fontId="11" fillId="3" borderId="0" xfId="2" applyNumberFormat="1" applyFont="1" applyFill="1" applyBorder="1" applyAlignment="1">
      <alignment horizontal="left" vertical="center" wrapText="1"/>
    </xf>
    <xf numFmtId="0" fontId="6" fillId="3" borderId="0" xfId="2" applyFont="1" applyFill="1" applyBorder="1" applyAlignment="1">
      <alignment horizontal="left" vertical="center" wrapText="1"/>
    </xf>
    <xf numFmtId="0" fontId="6" fillId="3" borderId="0" xfId="2" applyFont="1" applyFill="1" applyBorder="1" applyAlignment="1">
      <alignment horizontal="center" wrapText="1"/>
    </xf>
    <xf numFmtId="0" fontId="6" fillId="7" borderId="0" xfId="2" applyFont="1" applyFill="1" applyBorder="1" applyAlignment="1">
      <alignment horizontal="center" vertical="center" wrapText="1"/>
    </xf>
    <xf numFmtId="164" fontId="6" fillId="3" borderId="0" xfId="2" applyNumberFormat="1" applyFont="1" applyFill="1" applyBorder="1" applyAlignment="1">
      <alignment horizontal="center" vertical="center" wrapText="1"/>
    </xf>
    <xf numFmtId="0" fontId="6" fillId="3" borderId="2" xfId="2" applyFont="1" applyFill="1" applyBorder="1" applyAlignment="1">
      <alignment vertical="center" wrapText="1"/>
    </xf>
    <xf numFmtId="166" fontId="6" fillId="7" borderId="2" xfId="2" applyNumberFormat="1" applyFont="1" applyFill="1" applyBorder="1" applyAlignment="1">
      <alignment horizontal="center" vertical="center" wrapText="1"/>
    </xf>
    <xf numFmtId="9" fontId="6" fillId="3" borderId="2" xfId="7" applyNumberFormat="1" applyFont="1" applyFill="1" applyBorder="1" applyAlignment="1">
      <alignment horizontal="center" vertical="center" wrapText="1"/>
    </xf>
    <xf numFmtId="166" fontId="4" fillId="7" borderId="2" xfId="2" applyNumberFormat="1" applyFont="1" applyFill="1" applyBorder="1" applyAlignment="1">
      <alignment horizontal="center" vertical="center" wrapText="1"/>
    </xf>
    <xf numFmtId="166" fontId="6" fillId="3" borderId="0" xfId="2" applyNumberFormat="1" applyFont="1" applyFill="1" applyBorder="1" applyAlignment="1">
      <alignment horizontal="center" vertical="center" wrapText="1"/>
    </xf>
    <xf numFmtId="0" fontId="11" fillId="3" borderId="0" xfId="2" applyFont="1" applyFill="1" applyBorder="1" applyAlignment="1">
      <alignment wrapText="1"/>
    </xf>
    <xf numFmtId="166" fontId="4" fillId="7" borderId="0" xfId="2" applyNumberFormat="1" applyFont="1" applyFill="1" applyBorder="1" applyAlignment="1">
      <alignment horizontal="center" vertical="center" wrapText="1"/>
    </xf>
    <xf numFmtId="9" fontId="4" fillId="3" borderId="0" xfId="7" applyNumberFormat="1" applyFont="1" applyFill="1" applyBorder="1" applyAlignment="1">
      <alignment horizontal="center" vertical="center" wrapText="1"/>
    </xf>
    <xf numFmtId="164" fontId="4" fillId="3" borderId="0" xfId="2" applyNumberFormat="1" applyFont="1" applyFill="1" applyBorder="1" applyAlignment="1">
      <alignment horizontal="center" vertical="center" wrapText="1"/>
    </xf>
    <xf numFmtId="0" fontId="13" fillId="3" borderId="0" xfId="2" applyFont="1" applyFill="1" applyAlignment="1">
      <alignment horizontal="left" vertical="center"/>
    </xf>
    <xf numFmtId="0" fontId="13" fillId="3" borderId="0" xfId="2" applyFont="1" applyFill="1" applyAlignment="1">
      <alignment horizontal="left" vertical="center" wrapText="1"/>
    </xf>
    <xf numFmtId="0" fontId="13" fillId="3" borderId="0" xfId="2" applyFont="1" applyFill="1" applyBorder="1" applyAlignment="1">
      <alignment horizontal="left" vertical="center" wrapText="1"/>
    </xf>
    <xf numFmtId="0" fontId="4" fillId="3" borderId="3" xfId="2" applyFont="1" applyFill="1" applyBorder="1" applyAlignment="1">
      <alignment vertical="center" wrapText="1"/>
    </xf>
    <xf numFmtId="166" fontId="4" fillId="3" borderId="3" xfId="2" applyNumberFormat="1" applyFont="1" applyFill="1" applyBorder="1" applyAlignment="1">
      <alignment horizontal="center" vertical="center" wrapText="1"/>
    </xf>
    <xf numFmtId="166" fontId="4" fillId="7" borderId="3" xfId="2" applyNumberFormat="1" applyFont="1" applyFill="1" applyBorder="1" applyAlignment="1">
      <alignment horizontal="center" vertical="center" wrapText="1"/>
    </xf>
    <xf numFmtId="9" fontId="4" fillId="3" borderId="3" xfId="7" applyNumberFormat="1" applyFont="1" applyFill="1" applyBorder="1" applyAlignment="1">
      <alignment horizontal="center" vertical="center" wrapText="1"/>
    </xf>
    <xf numFmtId="0" fontId="6" fillId="3" borderId="0" xfId="2" applyFont="1" applyFill="1" applyBorder="1" applyAlignment="1">
      <alignment vertical="center" wrapText="1"/>
    </xf>
    <xf numFmtId="0" fontId="17" fillId="3" borderId="0" xfId="2" applyFont="1" applyFill="1"/>
    <xf numFmtId="0" fontId="18" fillId="3" borderId="2" xfId="2" applyFont="1" applyFill="1" applyBorder="1" applyAlignment="1">
      <alignment vertical="center" wrapText="1"/>
    </xf>
    <xf numFmtId="0" fontId="19" fillId="3" borderId="0" xfId="2" applyFont="1" applyFill="1" applyBorder="1" applyAlignment="1">
      <alignment vertical="center" wrapText="1"/>
    </xf>
    <xf numFmtId="0" fontId="20" fillId="3" borderId="0" xfId="2" applyFont="1" applyFill="1"/>
    <xf numFmtId="0" fontId="7" fillId="3" borderId="0" xfId="2" applyFont="1" applyFill="1" applyAlignment="1">
      <alignment vertical="center"/>
    </xf>
    <xf numFmtId="164" fontId="8" fillId="3" borderId="0" xfId="2" applyNumberFormat="1" applyFont="1" applyFill="1" applyAlignment="1"/>
    <xf numFmtId="0" fontId="6" fillId="3" borderId="0" xfId="2" applyFont="1" applyFill="1" applyBorder="1" applyAlignment="1">
      <alignment horizontal="left" vertical="center"/>
    </xf>
    <xf numFmtId="0" fontId="8" fillId="3" borderId="0" xfId="2" applyFont="1" applyFill="1" applyBorder="1" applyAlignment="1"/>
    <xf numFmtId="0" fontId="6" fillId="3" borderId="0" xfId="2" applyFont="1" applyFill="1"/>
    <xf numFmtId="9" fontId="4" fillId="3" borderId="0" xfId="9" applyFont="1" applyFill="1"/>
    <xf numFmtId="9" fontId="4" fillId="2" borderId="0" xfId="9" applyFont="1" applyFill="1"/>
  </cellXfs>
  <cellStyles count="10">
    <cellStyle name="Comma 2" xfId="6"/>
    <cellStyle name="Normal 2" xfId="4"/>
    <cellStyle name="Percent 2" xfId="5"/>
    <cellStyle name="Обычный" xfId="0" builtinId="0"/>
    <cellStyle name="Обычный 11 2" xfId="2"/>
    <cellStyle name="Обычный 12" xfId="3"/>
    <cellStyle name="Процентный" xfId="9" builtinId="5"/>
    <cellStyle name="Процентный 11" xfId="7"/>
    <cellStyle name="Процентный 2 3" xfId="8"/>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666344</xdr:colOff>
      <xdr:row>3</xdr:row>
      <xdr:rowOff>69108</xdr:rowOff>
    </xdr:to>
    <xdr:pic>
      <xdr:nvPicPr>
        <xdr:cNvPr id="2" name="Рисунок 1" descr="https://nlmk.com/upload/iblock/e71/nlmk-logo-(blue)-png.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8298" cy="500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05"/>
  <sheetViews>
    <sheetView showGridLines="0" tabSelected="1" zoomScaleNormal="100" workbookViewId="0">
      <selection activeCell="AP29" sqref="AP29"/>
    </sheetView>
  </sheetViews>
  <sheetFormatPr defaultColWidth="0" defaultRowHeight="14.5" zeroHeight="1" outlineLevelCol="1" x14ac:dyDescent="0.35"/>
  <cols>
    <col min="1" max="1" width="0.81640625" style="1" customWidth="1"/>
    <col min="2" max="2" width="46.453125" style="2" customWidth="1"/>
    <col min="3" max="3" width="1.54296875" style="3" customWidth="1"/>
    <col min="4" max="10" width="9.453125" style="1" hidden="1" customWidth="1" outlineLevel="1"/>
    <col min="11" max="16" width="10" style="1" hidden="1" customWidth="1" outlineLevel="1"/>
    <col min="17" max="35" width="10" style="4" hidden="1" customWidth="1" outlineLevel="1"/>
    <col min="36" max="39" width="10" style="4" customWidth="1" collapsed="1"/>
    <col min="40" max="41" width="10" style="1" customWidth="1"/>
    <col min="42" max="42" width="1.54296875" style="5" customWidth="1"/>
    <col min="43" max="44" width="9.453125" style="6" customWidth="1"/>
    <col min="45" max="45" width="1.54296875" style="1" customWidth="1"/>
    <col min="46" max="48" width="9.1796875" style="1" customWidth="1"/>
    <col min="49" max="49" width="1.54296875" style="1" customWidth="1"/>
    <col min="50" max="53" width="0" style="1" hidden="1" customWidth="1"/>
    <col min="54" max="16384" width="9.1796875" style="1" hidden="1"/>
  </cols>
  <sheetData>
    <row r="1" spans="1:48" ht="5.15" customHeight="1" x14ac:dyDescent="0.35"/>
    <row r="2" spans="1:48" x14ac:dyDescent="0.35">
      <c r="B2" s="7"/>
    </row>
    <row r="3" spans="1:48" x14ac:dyDescent="0.35">
      <c r="AP3" s="8"/>
    </row>
    <row r="4" spans="1:48" ht="16.5" x14ac:dyDescent="0.35">
      <c r="B4" s="9" t="s">
        <v>92</v>
      </c>
      <c r="D4" s="8">
        <v>40999</v>
      </c>
      <c r="E4" s="8">
        <f>EOMONTH(D4,3)</f>
        <v>41090</v>
      </c>
      <c r="F4" s="8">
        <f t="shared" ref="F4:AJ4" si="0">EOMONTH(E4,3)</f>
        <v>41182</v>
      </c>
      <c r="G4" s="8">
        <f t="shared" si="0"/>
        <v>41274</v>
      </c>
      <c r="H4" s="8">
        <f t="shared" si="0"/>
        <v>41364</v>
      </c>
      <c r="I4" s="8">
        <f t="shared" si="0"/>
        <v>41455</v>
      </c>
      <c r="J4" s="8">
        <f t="shared" si="0"/>
        <v>41547</v>
      </c>
      <c r="K4" s="8">
        <f t="shared" si="0"/>
        <v>41639</v>
      </c>
      <c r="L4" s="8">
        <f t="shared" si="0"/>
        <v>41729</v>
      </c>
      <c r="M4" s="8">
        <f t="shared" si="0"/>
        <v>41820</v>
      </c>
      <c r="N4" s="8">
        <f t="shared" si="0"/>
        <v>41912</v>
      </c>
      <c r="O4" s="8">
        <f t="shared" si="0"/>
        <v>42004</v>
      </c>
      <c r="P4" s="8">
        <f t="shared" si="0"/>
        <v>42094</v>
      </c>
      <c r="Q4" s="8">
        <f t="shared" si="0"/>
        <v>42185</v>
      </c>
      <c r="R4" s="8">
        <f t="shared" si="0"/>
        <v>42277</v>
      </c>
      <c r="S4" s="8">
        <f t="shared" si="0"/>
        <v>42369</v>
      </c>
      <c r="T4" s="8">
        <f t="shared" si="0"/>
        <v>42460</v>
      </c>
      <c r="U4" s="8">
        <f t="shared" si="0"/>
        <v>42551</v>
      </c>
      <c r="V4" s="8">
        <f t="shared" si="0"/>
        <v>42643</v>
      </c>
      <c r="W4" s="8">
        <f t="shared" si="0"/>
        <v>42735</v>
      </c>
      <c r="X4" s="8">
        <f t="shared" si="0"/>
        <v>42825</v>
      </c>
      <c r="Y4" s="8">
        <f t="shared" si="0"/>
        <v>42916</v>
      </c>
      <c r="Z4" s="8">
        <f t="shared" si="0"/>
        <v>43008</v>
      </c>
      <c r="AA4" s="8">
        <f t="shared" si="0"/>
        <v>43100</v>
      </c>
      <c r="AB4" s="8">
        <f t="shared" si="0"/>
        <v>43190</v>
      </c>
      <c r="AC4" s="8">
        <f t="shared" si="0"/>
        <v>43281</v>
      </c>
      <c r="AD4" s="8">
        <f t="shared" si="0"/>
        <v>43373</v>
      </c>
      <c r="AE4" s="8">
        <f t="shared" si="0"/>
        <v>43465</v>
      </c>
      <c r="AF4" s="8">
        <f t="shared" si="0"/>
        <v>43555</v>
      </c>
      <c r="AG4" s="8">
        <f t="shared" si="0"/>
        <v>43646</v>
      </c>
      <c r="AH4" s="8">
        <f t="shared" si="0"/>
        <v>43738</v>
      </c>
      <c r="AI4" s="8">
        <f t="shared" si="0"/>
        <v>43830</v>
      </c>
      <c r="AJ4" s="8">
        <f t="shared" si="0"/>
        <v>43921</v>
      </c>
      <c r="AK4" s="8">
        <f>EOMONTH(AJ4,3)</f>
        <v>44012</v>
      </c>
      <c r="AL4" s="8">
        <f>EOMONTH(AK4,3)</f>
        <v>44104</v>
      </c>
      <c r="AM4" s="8">
        <f>EOMONTH(AL4,3)</f>
        <v>44196</v>
      </c>
      <c r="AN4" s="8">
        <f>EOMONTH(AM4,3)</f>
        <v>44286</v>
      </c>
      <c r="AO4" s="8">
        <f>EOMONTH(AN4,3)</f>
        <v>44377</v>
      </c>
    </row>
    <row r="5" spans="1:48" ht="5.15" customHeight="1" x14ac:dyDescent="0.35">
      <c r="B5" s="9"/>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8" ht="15.5" x14ac:dyDescent="0.35">
      <c r="B6" s="11" t="s">
        <v>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4"/>
      <c r="AT6" s="4"/>
    </row>
    <row r="7" spans="1:48" ht="5.15" customHeight="1" x14ac:dyDescent="0.35">
      <c r="B7" s="13"/>
      <c r="C7" s="14"/>
      <c r="D7" s="14"/>
      <c r="E7" s="14"/>
      <c r="F7" s="14"/>
      <c r="G7" s="14"/>
      <c r="H7" s="14"/>
      <c r="I7" s="14"/>
      <c r="J7" s="14"/>
      <c r="K7" s="15"/>
      <c r="L7" s="15"/>
      <c r="M7" s="15"/>
      <c r="N7" s="15"/>
      <c r="O7" s="15"/>
      <c r="P7" s="15"/>
      <c r="Q7" s="16"/>
      <c r="R7" s="16"/>
      <c r="S7" s="16"/>
      <c r="T7" s="16"/>
      <c r="U7" s="16"/>
      <c r="V7" s="16"/>
      <c r="W7" s="16"/>
      <c r="X7" s="16"/>
      <c r="Y7" s="16"/>
      <c r="Z7" s="16"/>
      <c r="AA7" s="16"/>
      <c r="AB7" s="16"/>
      <c r="AC7" s="16"/>
      <c r="AD7" s="16"/>
      <c r="AE7" s="16"/>
      <c r="AF7" s="16"/>
      <c r="AG7" s="16"/>
      <c r="AH7" s="16"/>
      <c r="AI7" s="16"/>
      <c r="AJ7" s="16"/>
      <c r="AK7" s="16"/>
      <c r="AL7" s="16"/>
      <c r="AM7" s="16"/>
      <c r="AN7" s="15"/>
      <c r="AO7" s="15"/>
      <c r="AP7" s="17"/>
      <c r="AQ7" s="18"/>
      <c r="AR7" s="18"/>
    </row>
    <row r="8" spans="1:48" x14ac:dyDescent="0.35">
      <c r="A8" s="19"/>
      <c r="B8" s="9" t="s">
        <v>1</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1"/>
      <c r="AQ8" s="22"/>
      <c r="AR8" s="22"/>
    </row>
    <row r="9" spans="1:48" ht="5.15" customHeight="1" x14ac:dyDescent="0.35">
      <c r="B9" s="9"/>
      <c r="Q9" s="1"/>
      <c r="R9" s="1"/>
      <c r="S9" s="1"/>
      <c r="T9" s="1"/>
      <c r="U9" s="1"/>
      <c r="V9" s="1"/>
      <c r="W9" s="1"/>
      <c r="X9" s="1"/>
      <c r="Y9" s="1"/>
      <c r="Z9" s="1"/>
      <c r="AA9" s="1"/>
      <c r="AB9" s="1"/>
      <c r="AC9" s="1"/>
      <c r="AD9" s="1"/>
      <c r="AE9" s="1"/>
      <c r="AF9" s="1"/>
      <c r="AG9" s="1"/>
      <c r="AH9" s="1"/>
      <c r="AI9" s="1"/>
      <c r="AJ9" s="1"/>
      <c r="AK9" s="1"/>
      <c r="AL9" s="1"/>
      <c r="AM9" s="1"/>
    </row>
    <row r="10" spans="1:48" x14ac:dyDescent="0.35">
      <c r="B10" s="23" t="s">
        <v>2</v>
      </c>
      <c r="C10" s="24"/>
      <c r="D10" s="25" t="str">
        <f>"Q"&amp;MONTH(D4)/3&amp;" "&amp;YEAR(D4)</f>
        <v>Q1 2012</v>
      </c>
      <c r="E10" s="25" t="str">
        <f t="shared" ref="E10:AO10" si="1">"Q"&amp;MONTH(E4)/3&amp;" "&amp;YEAR(E4)</f>
        <v>Q2 2012</v>
      </c>
      <c r="F10" s="25" t="str">
        <f t="shared" si="1"/>
        <v>Q3 2012</v>
      </c>
      <c r="G10" s="25" t="str">
        <f t="shared" si="1"/>
        <v>Q4 2012</v>
      </c>
      <c r="H10" s="25" t="str">
        <f t="shared" si="1"/>
        <v>Q1 2013</v>
      </c>
      <c r="I10" s="25" t="str">
        <f t="shared" si="1"/>
        <v>Q2 2013</v>
      </c>
      <c r="J10" s="25" t="str">
        <f t="shared" si="1"/>
        <v>Q3 2013</v>
      </c>
      <c r="K10" s="25" t="str">
        <f t="shared" si="1"/>
        <v>Q4 2013</v>
      </c>
      <c r="L10" s="25" t="str">
        <f t="shared" si="1"/>
        <v>Q1 2014</v>
      </c>
      <c r="M10" s="25" t="str">
        <f t="shared" si="1"/>
        <v>Q2 2014</v>
      </c>
      <c r="N10" s="25" t="str">
        <f t="shared" si="1"/>
        <v>Q3 2014</v>
      </c>
      <c r="O10" s="25" t="str">
        <f t="shared" si="1"/>
        <v>Q4 2014</v>
      </c>
      <c r="P10" s="25" t="str">
        <f t="shared" si="1"/>
        <v>Q1 2015</v>
      </c>
      <c r="Q10" s="25" t="str">
        <f t="shared" si="1"/>
        <v>Q2 2015</v>
      </c>
      <c r="R10" s="25" t="str">
        <f t="shared" si="1"/>
        <v>Q3 2015</v>
      </c>
      <c r="S10" s="25" t="str">
        <f t="shared" si="1"/>
        <v>Q4 2015</v>
      </c>
      <c r="T10" s="25" t="str">
        <f t="shared" si="1"/>
        <v>Q1 2016</v>
      </c>
      <c r="U10" s="25" t="str">
        <f t="shared" si="1"/>
        <v>Q2 2016</v>
      </c>
      <c r="V10" s="25" t="str">
        <f t="shared" si="1"/>
        <v>Q3 2016</v>
      </c>
      <c r="W10" s="25" t="str">
        <f t="shared" si="1"/>
        <v>Q4 2016</v>
      </c>
      <c r="X10" s="25" t="str">
        <f t="shared" si="1"/>
        <v>Q1 2017</v>
      </c>
      <c r="Y10" s="25" t="str">
        <f t="shared" si="1"/>
        <v>Q2 2017</v>
      </c>
      <c r="Z10" s="25" t="str">
        <f t="shared" si="1"/>
        <v>Q3 2017</v>
      </c>
      <c r="AA10" s="25" t="str">
        <f t="shared" si="1"/>
        <v>Q4 2017</v>
      </c>
      <c r="AB10" s="25" t="str">
        <f t="shared" si="1"/>
        <v>Q1 2018</v>
      </c>
      <c r="AC10" s="25" t="str">
        <f t="shared" si="1"/>
        <v>Q2 2018</v>
      </c>
      <c r="AD10" s="25" t="str">
        <f t="shared" si="1"/>
        <v>Q3 2018</v>
      </c>
      <c r="AE10" s="25" t="str">
        <f t="shared" si="1"/>
        <v>Q4 2018</v>
      </c>
      <c r="AF10" s="25" t="str">
        <f t="shared" si="1"/>
        <v>Q1 2019</v>
      </c>
      <c r="AG10" s="25" t="str">
        <f t="shared" si="1"/>
        <v>Q2 2019</v>
      </c>
      <c r="AH10" s="25" t="str">
        <f t="shared" si="1"/>
        <v>Q3 2019</v>
      </c>
      <c r="AI10" s="25" t="str">
        <f t="shared" si="1"/>
        <v>Q4 2019</v>
      </c>
      <c r="AJ10" s="25" t="str">
        <f t="shared" si="1"/>
        <v>Q1 2020</v>
      </c>
      <c r="AK10" s="25" t="str">
        <f t="shared" si="1"/>
        <v>Q2 2020</v>
      </c>
      <c r="AL10" s="25" t="str">
        <f t="shared" si="1"/>
        <v>Q3 2020</v>
      </c>
      <c r="AM10" s="25" t="str">
        <f t="shared" si="1"/>
        <v>Q4 2020</v>
      </c>
      <c r="AN10" s="25" t="str">
        <f t="shared" si="1"/>
        <v>Q1 2021</v>
      </c>
      <c r="AO10" s="26" t="str">
        <f t="shared" si="1"/>
        <v>Q2 2021</v>
      </c>
      <c r="AP10" s="27"/>
      <c r="AQ10" s="28" t="s">
        <v>3</v>
      </c>
      <c r="AR10" s="28" t="s">
        <v>4</v>
      </c>
    </row>
    <row r="11" spans="1:48" s="4" customFormat="1" x14ac:dyDescent="0.35">
      <c r="B11" s="29" t="s">
        <v>5</v>
      </c>
      <c r="C11" s="30"/>
      <c r="D11" s="31">
        <v>3.6347783773730002</v>
      </c>
      <c r="E11" s="31">
        <v>3.8425054575550002</v>
      </c>
      <c r="F11" s="31">
        <v>3.771578137580001</v>
      </c>
      <c r="G11" s="31">
        <v>3.6741438399300002</v>
      </c>
      <c r="H11" s="31">
        <v>3.7540511515900001</v>
      </c>
      <c r="I11" s="31">
        <v>3.7620423785600008</v>
      </c>
      <c r="J11" s="31">
        <v>3.8662862749050002</v>
      </c>
      <c r="K11" s="31">
        <v>4.0640358628750004</v>
      </c>
      <c r="L11" s="31">
        <v>3.9090204453032502</v>
      </c>
      <c r="M11" s="31">
        <v>3.7725097070078997</v>
      </c>
      <c r="N11" s="31">
        <v>4.1313452203870993</v>
      </c>
      <c r="O11" s="31">
        <v>4.1084834531166008</v>
      </c>
      <c r="P11" s="31">
        <v>3.8741256032220996</v>
      </c>
      <c r="Q11" s="31">
        <v>4.0489612188985991</v>
      </c>
      <c r="R11" s="31">
        <v>4.0790683633509008</v>
      </c>
      <c r="S11" s="31">
        <v>3.8641184414635998</v>
      </c>
      <c r="T11" s="31">
        <v>3.9946483110771003</v>
      </c>
      <c r="U11" s="31">
        <v>4.2275012812801505</v>
      </c>
      <c r="V11" s="31">
        <v>4.0442757362673003</v>
      </c>
      <c r="W11" s="31">
        <v>4.1717831431042995</v>
      </c>
      <c r="X11" s="31">
        <v>4.1516558877203007</v>
      </c>
      <c r="Y11" s="31">
        <v>4.0824245046315992</v>
      </c>
      <c r="Z11" s="31">
        <v>4.3629029622473006</v>
      </c>
      <c r="AA11" s="31">
        <v>4.2529602491116005</v>
      </c>
      <c r="AB11" s="31">
        <v>4.2685800572045505</v>
      </c>
      <c r="AC11" s="31">
        <v>4.3260992168197019</v>
      </c>
      <c r="AD11" s="31">
        <v>4.3766026265537503</v>
      </c>
      <c r="AE11" s="31">
        <v>4.3139907968026492</v>
      </c>
      <c r="AF11" s="31">
        <v>4.1284209239442502</v>
      </c>
      <c r="AG11" s="31">
        <v>3.93952902814575</v>
      </c>
      <c r="AH11" s="31">
        <v>3.7138887709444997</v>
      </c>
      <c r="AI11" s="31">
        <v>3.7492560633719498</v>
      </c>
      <c r="AJ11" s="31">
        <v>4.1713195513392511</v>
      </c>
      <c r="AK11" s="31">
        <v>3.80872371839525</v>
      </c>
      <c r="AL11" s="31">
        <v>3.8235509406461006</v>
      </c>
      <c r="AM11" s="31">
        <v>3.8631988299312998</v>
      </c>
      <c r="AN11" s="31">
        <v>4.3066517738193006</v>
      </c>
      <c r="AO11" s="32">
        <v>4.5225656931932496</v>
      </c>
      <c r="AP11" s="33"/>
      <c r="AQ11" s="34">
        <f ca="1">OFFSET(AP11,0,-1)/OFFSET(AP11,0,-2)-1</f>
        <v>5.0134984371505986E-2</v>
      </c>
      <c r="AR11" s="34">
        <f ca="1">OFFSET(AP11,0,-1)/OFFSET(AP11,0,-5)-1</f>
        <v>0.18742288167301524</v>
      </c>
      <c r="AU11" s="172"/>
      <c r="AV11" s="172"/>
    </row>
    <row r="12" spans="1:48" s="4" customFormat="1" x14ac:dyDescent="0.35">
      <c r="B12" s="29" t="s">
        <v>6</v>
      </c>
      <c r="C12" s="30"/>
      <c r="D12" s="31">
        <v>3.6347783773730002</v>
      </c>
      <c r="E12" s="31">
        <v>3.8425054575550002</v>
      </c>
      <c r="F12" s="31">
        <v>3.771578137580001</v>
      </c>
      <c r="G12" s="31">
        <v>3.6741438399300002</v>
      </c>
      <c r="H12" s="31">
        <v>3.7540511515900001</v>
      </c>
      <c r="I12" s="31">
        <v>3.7620423785600008</v>
      </c>
      <c r="J12" s="31">
        <v>3.8662862749050002</v>
      </c>
      <c r="K12" s="31">
        <f t="shared" ref="K12:AO12" si="2">K11+K147</f>
        <v>4.0862490128750002</v>
      </c>
      <c r="L12" s="31">
        <f t="shared" si="2"/>
        <v>3.9561253552562503</v>
      </c>
      <c r="M12" s="31">
        <f t="shared" si="2"/>
        <v>3.8264279402518997</v>
      </c>
      <c r="N12" s="31">
        <f t="shared" si="2"/>
        <v>4.1746409973870993</v>
      </c>
      <c r="O12" s="31">
        <f t="shared" si="2"/>
        <v>4.1513042831166009</v>
      </c>
      <c r="P12" s="31">
        <f t="shared" si="2"/>
        <v>3.9312035742220997</v>
      </c>
      <c r="Q12" s="31">
        <f t="shared" si="2"/>
        <v>4.1031993328985994</v>
      </c>
      <c r="R12" s="31">
        <f t="shared" si="2"/>
        <v>4.1213265493509006</v>
      </c>
      <c r="S12" s="31">
        <f t="shared" si="2"/>
        <v>3.9041813114635997</v>
      </c>
      <c r="T12" s="31">
        <f t="shared" si="2"/>
        <v>4.0435538610771005</v>
      </c>
      <c r="U12" s="31">
        <f t="shared" si="2"/>
        <v>4.2831263712801508</v>
      </c>
      <c r="V12" s="31">
        <f t="shared" si="2"/>
        <v>4.0916812272673004</v>
      </c>
      <c r="W12" s="31">
        <f t="shared" si="2"/>
        <v>4.2230559531042999</v>
      </c>
      <c r="X12" s="31">
        <f t="shared" si="2"/>
        <v>4.2102636087203003</v>
      </c>
      <c r="Y12" s="31">
        <f t="shared" si="2"/>
        <v>4.144313632631599</v>
      </c>
      <c r="Z12" s="31">
        <f t="shared" si="2"/>
        <v>4.4058241822473008</v>
      </c>
      <c r="AA12" s="31">
        <f t="shared" si="2"/>
        <v>4.3153621391116008</v>
      </c>
      <c r="AB12" s="31">
        <f t="shared" si="2"/>
        <v>4.3261647442045508</v>
      </c>
      <c r="AC12" s="31">
        <f t="shared" si="2"/>
        <v>4.3818476828197017</v>
      </c>
      <c r="AD12" s="31">
        <f t="shared" si="2"/>
        <v>4.4209229153567504</v>
      </c>
      <c r="AE12" s="31">
        <f t="shared" si="2"/>
        <v>4.3644029059836491</v>
      </c>
      <c r="AF12" s="31">
        <f t="shared" si="2"/>
        <v>4.1833523972799709</v>
      </c>
      <c r="AG12" s="31">
        <f t="shared" si="2"/>
        <v>3.9916596044397501</v>
      </c>
      <c r="AH12" s="31">
        <f t="shared" si="2"/>
        <v>3.7435003640147682</v>
      </c>
      <c r="AI12" s="31">
        <f t="shared" si="2"/>
        <v>3.777536329758568</v>
      </c>
      <c r="AJ12" s="31">
        <f t="shared" si="2"/>
        <v>4.2105007246192514</v>
      </c>
      <c r="AK12" s="31">
        <f t="shared" si="2"/>
        <v>3.8546208020052499</v>
      </c>
      <c r="AL12" s="31">
        <f t="shared" si="2"/>
        <v>3.8638054655641008</v>
      </c>
      <c r="AM12" s="31">
        <f t="shared" si="2"/>
        <v>3.9043020435783</v>
      </c>
      <c r="AN12" s="31">
        <f t="shared" si="2"/>
        <v>4.3654502797813004</v>
      </c>
      <c r="AO12" s="32">
        <f t="shared" si="2"/>
        <v>4.5824555194152499</v>
      </c>
      <c r="AP12" s="33"/>
      <c r="AQ12" s="34">
        <f ca="1">OFFSET(AP12,0,-1)/OFFSET(AP12,0,-2)-1</f>
        <v>4.9709703633326274E-2</v>
      </c>
      <c r="AR12" s="34">
        <f ca="1">OFFSET(AP12,0,-1)/OFFSET(AP12,0,-5)-1</f>
        <v>0.1888213535897918</v>
      </c>
      <c r="AU12" s="172"/>
      <c r="AV12" s="172"/>
    </row>
    <row r="13" spans="1:48" s="4" customFormat="1" ht="15" customHeight="1" x14ac:dyDescent="0.35">
      <c r="B13" s="29" t="s">
        <v>7</v>
      </c>
      <c r="C13" s="30"/>
      <c r="D13" s="35">
        <v>0.93919133419133405</v>
      </c>
      <c r="E13" s="35">
        <v>0.96230045665621633</v>
      </c>
      <c r="F13" s="35">
        <v>0.96282828594199643</v>
      </c>
      <c r="G13" s="35">
        <v>0.93951056143399003</v>
      </c>
      <c r="H13" s="35">
        <v>0.93570196176444875</v>
      </c>
      <c r="I13" s="35">
        <v>0.94027231053570992</v>
      </c>
      <c r="J13" s="35">
        <v>0.95713909326307955</v>
      </c>
      <c r="K13" s="35">
        <v>0.95841863851279241</v>
      </c>
      <c r="L13" s="35">
        <v>0.93198777585071446</v>
      </c>
      <c r="M13" s="35">
        <v>0.93540613513839732</v>
      </c>
      <c r="N13" s="35">
        <v>0.95590253131425362</v>
      </c>
      <c r="O13" s="35">
        <v>0.96628367527076242</v>
      </c>
      <c r="P13" s="35">
        <v>0.93724755058253584</v>
      </c>
      <c r="Q13" s="35">
        <v>0.93306783493208578</v>
      </c>
      <c r="R13" s="35">
        <v>0.92272496798858583</v>
      </c>
      <c r="S13" s="35">
        <v>0.91477671703264285</v>
      </c>
      <c r="T13" s="35">
        <v>0.9293086933215291</v>
      </c>
      <c r="U13" s="35">
        <v>0.9775439934901925</v>
      </c>
      <c r="V13" s="35">
        <v>0.95864249415936698</v>
      </c>
      <c r="W13" s="35">
        <v>0.94937978397599843</v>
      </c>
      <c r="X13" s="35">
        <v>0.96035831841679442</v>
      </c>
      <c r="Y13" s="35">
        <v>0.98124558288325847</v>
      </c>
      <c r="Z13" s="35">
        <v>1.0022169678084138</v>
      </c>
      <c r="AA13" s="35">
        <v>0.99127257668538937</v>
      </c>
      <c r="AB13" s="35">
        <v>0.98551891597897767</v>
      </c>
      <c r="AC13" s="35">
        <v>0.99471339688630633</v>
      </c>
      <c r="AD13" s="35">
        <v>0.99150508330971976</v>
      </c>
      <c r="AE13" s="35">
        <v>0.97914465773298831</v>
      </c>
      <c r="AF13" s="35">
        <v>0.95656697937735757</v>
      </c>
      <c r="AG13" s="35">
        <v>0.9776499420192134</v>
      </c>
      <c r="AH13" s="35">
        <v>0.93819270526995058</v>
      </c>
      <c r="AI13" s="35">
        <v>0.88685200066671788</v>
      </c>
      <c r="AJ13" s="35">
        <v>0.94609001468095899</v>
      </c>
      <c r="AK13" s="35">
        <v>0.90695169693974065</v>
      </c>
      <c r="AL13" s="35">
        <v>0.9709528071962773</v>
      </c>
      <c r="AM13" s="35">
        <v>0.94223882117502122</v>
      </c>
      <c r="AN13" s="35">
        <v>0.94653330854498574</v>
      </c>
      <c r="AO13" s="36">
        <v>0.96000484783753726</v>
      </c>
      <c r="AP13" s="37"/>
      <c r="AQ13" s="38">
        <f ca="1">(OFFSET(AP13,0,-1)-OFFSET(AP13,0,-2))*100</f>
        <v>1.3471539292551515</v>
      </c>
      <c r="AR13" s="38">
        <f ca="1">(OFFSET(AP13,0,-1)-OFFSET(AP13,0,-5))*100</f>
        <v>5.3053150897796613</v>
      </c>
      <c r="AU13" s="172"/>
      <c r="AV13" s="172"/>
    </row>
    <row r="14" spans="1:48" ht="15" customHeight="1" x14ac:dyDescent="0.35">
      <c r="B14" s="39" t="s">
        <v>8</v>
      </c>
      <c r="D14" s="40"/>
      <c r="E14" s="40"/>
      <c r="F14" s="40"/>
      <c r="G14" s="40"/>
      <c r="H14" s="40"/>
      <c r="I14" s="40"/>
      <c r="J14" s="40"/>
      <c r="K14" s="40"/>
      <c r="L14" s="40"/>
      <c r="M14" s="40"/>
      <c r="N14" s="40"/>
      <c r="O14" s="40"/>
      <c r="P14" s="40"/>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2"/>
      <c r="AP14" s="41"/>
      <c r="AQ14" s="42"/>
      <c r="AR14" s="43"/>
      <c r="AU14" s="172"/>
      <c r="AV14" s="172"/>
    </row>
    <row r="15" spans="1:48" ht="16.5" x14ac:dyDescent="0.35">
      <c r="B15" s="44" t="s">
        <v>93</v>
      </c>
      <c r="D15" s="40">
        <v>1.1113733459999999</v>
      </c>
      <c r="E15" s="40">
        <v>0.99919214578095994</v>
      </c>
      <c r="F15" s="40">
        <v>1.1841847606293356</v>
      </c>
      <c r="G15" s="40">
        <v>1.2818568820454397</v>
      </c>
      <c r="H15" s="40">
        <v>1.172712854772</v>
      </c>
      <c r="I15" s="40">
        <v>1.0284018884136004</v>
      </c>
      <c r="J15" s="40">
        <v>0.82366697393439969</v>
      </c>
      <c r="K15" s="40">
        <v>1.3389724841802897</v>
      </c>
      <c r="L15" s="40">
        <v>1.3879529169693998</v>
      </c>
      <c r="M15" s="40">
        <v>1.0613945590542497</v>
      </c>
      <c r="N15" s="40">
        <v>1.0203710805775001</v>
      </c>
      <c r="O15" s="40">
        <v>1.4278934234825005</v>
      </c>
      <c r="P15" s="40">
        <v>1.6255186227982978</v>
      </c>
      <c r="Q15" s="31">
        <v>1.4269450151082994</v>
      </c>
      <c r="R15" s="31">
        <v>1.3621501874389486</v>
      </c>
      <c r="S15" s="31">
        <v>1.6213220698855986</v>
      </c>
      <c r="T15" s="31">
        <v>1.5562557608961458</v>
      </c>
      <c r="U15" s="31">
        <v>1.3626679131597983</v>
      </c>
      <c r="V15" s="31">
        <v>1.4429618648264004</v>
      </c>
      <c r="W15" s="31">
        <v>1.3521676221094525</v>
      </c>
      <c r="X15" s="31">
        <v>1.2359026230278991</v>
      </c>
      <c r="Y15" s="31">
        <v>1.2565200017579505</v>
      </c>
      <c r="Z15" s="31">
        <v>1.4606455613706011</v>
      </c>
      <c r="AA15" s="31">
        <v>1.7568554611203584</v>
      </c>
      <c r="AB15" s="31">
        <v>1.6431873489298003</v>
      </c>
      <c r="AC15" s="31">
        <v>1.6509187646733996</v>
      </c>
      <c r="AD15" s="31">
        <v>1.5115791096317004</v>
      </c>
      <c r="AE15" s="31">
        <v>2.0226516872306997</v>
      </c>
      <c r="AF15" s="31">
        <v>1.7793810418131</v>
      </c>
      <c r="AG15" s="31">
        <v>1.5213564303147495</v>
      </c>
      <c r="AH15" s="31">
        <v>1.2868343581896999</v>
      </c>
      <c r="AI15" s="31">
        <v>1.425236112616</v>
      </c>
      <c r="AJ15" s="31">
        <v>1.7514709089999998</v>
      </c>
      <c r="AK15" s="31">
        <v>1.9283475299999999</v>
      </c>
      <c r="AL15" s="31">
        <v>1.6898635050000002</v>
      </c>
      <c r="AM15" s="31">
        <v>1.6156485769999993</v>
      </c>
      <c r="AN15" s="31">
        <v>1.2173267139999999</v>
      </c>
      <c r="AO15" s="32">
        <v>1.609077343</v>
      </c>
      <c r="AP15" s="41"/>
      <c r="AQ15" s="45">
        <f ca="1">OFFSET(AP15,0,-1)/OFFSET(AP15,0,-2)-1</f>
        <v>0.32181223372051959</v>
      </c>
      <c r="AR15" s="45">
        <f ca="1">OFFSET(AP15,0,-1)/OFFSET(AP15,0,-5)-1</f>
        <v>-0.16556672593139887</v>
      </c>
      <c r="AU15" s="172"/>
      <c r="AV15" s="172"/>
    </row>
    <row r="16" spans="1:48" x14ac:dyDescent="0.35">
      <c r="B16" s="44" t="s">
        <v>9</v>
      </c>
      <c r="D16" s="40">
        <v>2.7608578736847211</v>
      </c>
      <c r="E16" s="40">
        <v>2.8188665918782476</v>
      </c>
      <c r="F16" s="40">
        <v>2.6320487589865778</v>
      </c>
      <c r="G16" s="40">
        <v>2.3965548358933648</v>
      </c>
      <c r="H16" s="40">
        <v>2.590595242762741</v>
      </c>
      <c r="I16" s="40">
        <v>2.7451286908839987</v>
      </c>
      <c r="J16" s="40">
        <v>2.9003569312183992</v>
      </c>
      <c r="K16" s="40">
        <v>2.2281096273750998</v>
      </c>
      <c r="L16" s="40">
        <v>2.5039297199178998</v>
      </c>
      <c r="M16" s="40">
        <v>2.7725520297024997</v>
      </c>
      <c r="N16" s="40">
        <v>2.5579134356491005</v>
      </c>
      <c r="O16" s="40">
        <v>2.4146995667149502</v>
      </c>
      <c r="P16" s="40">
        <v>2.3322472574573996</v>
      </c>
      <c r="Q16" s="31">
        <v>2.5846365409007497</v>
      </c>
      <c r="R16" s="31">
        <v>2.7606090178099487</v>
      </c>
      <c r="S16" s="31">
        <v>2.1155064098846985</v>
      </c>
      <c r="T16" s="31">
        <v>2.5700470197592487</v>
      </c>
      <c r="U16" s="31">
        <v>2.5810252224170989</v>
      </c>
      <c r="V16" s="31">
        <v>2.7766717554208977</v>
      </c>
      <c r="W16" s="31">
        <v>2.2830194958675998</v>
      </c>
      <c r="X16" s="31">
        <v>2.4381517732964495</v>
      </c>
      <c r="Y16" s="31">
        <v>2.9386628821859992</v>
      </c>
      <c r="Z16" s="31">
        <v>2.7793180710671499</v>
      </c>
      <c r="AA16" s="31">
        <v>2.6032882139726485</v>
      </c>
      <c r="AB16" s="31">
        <v>2.5032931254051998</v>
      </c>
      <c r="AC16" s="31">
        <v>2.7330038362911502</v>
      </c>
      <c r="AD16" s="31">
        <v>2.9061017581816495</v>
      </c>
      <c r="AE16" s="31">
        <v>2.6200296661719999</v>
      </c>
      <c r="AF16" s="31">
        <v>2.8345045239930489</v>
      </c>
      <c r="AG16" s="31">
        <v>2.74656521212935</v>
      </c>
      <c r="AH16" s="31">
        <v>2.7282776570855498</v>
      </c>
      <c r="AI16" s="31">
        <v>2.7470564392523498</v>
      </c>
      <c r="AJ16" s="31">
        <v>2.75313541831515</v>
      </c>
      <c r="AK16" s="31">
        <v>2.4240341421097003</v>
      </c>
      <c r="AL16" s="31">
        <v>2.7534614045751504</v>
      </c>
      <c r="AM16" s="31">
        <v>2.6043241443999996</v>
      </c>
      <c r="AN16" s="31">
        <v>2.6902561779999994</v>
      </c>
      <c r="AO16" s="32">
        <v>2.7201397789999997</v>
      </c>
      <c r="AP16" s="41"/>
      <c r="AQ16" s="45">
        <f ca="1">OFFSET(AP16,0,-1)/OFFSET(AP16,0,-2)-1</f>
        <v>1.1108087491584762E-2</v>
      </c>
      <c r="AR16" s="45">
        <f ca="1">OFFSET(AP16,0,-1)/OFFSET(AP16,0,-5)-1</f>
        <v>0.12215407025273617</v>
      </c>
      <c r="AU16" s="172"/>
      <c r="AV16" s="172"/>
    </row>
    <row r="17" spans="2:48" x14ac:dyDescent="0.35">
      <c r="B17" s="46" t="s">
        <v>10</v>
      </c>
      <c r="D17" s="40">
        <v>2.3710580906847212</v>
      </c>
      <c r="E17" s="40">
        <v>2.3481997298782478</v>
      </c>
      <c r="F17" s="40">
        <v>2.1873899389865779</v>
      </c>
      <c r="G17" s="40">
        <v>1.995863025893365</v>
      </c>
      <c r="H17" s="40">
        <v>2.1605757037627411</v>
      </c>
      <c r="I17" s="40">
        <v>2.2771030508839987</v>
      </c>
      <c r="J17" s="40">
        <v>2.3650332922183992</v>
      </c>
      <c r="K17" s="40">
        <v>1.6794500603750999</v>
      </c>
      <c r="L17" s="40">
        <v>1.9364057859179</v>
      </c>
      <c r="M17" s="40">
        <v>2.1176698357024999</v>
      </c>
      <c r="N17" s="40">
        <v>2.0147288536491001</v>
      </c>
      <c r="O17" s="40">
        <v>1.8445306717149503</v>
      </c>
      <c r="P17" s="40">
        <v>1.8162941484573998</v>
      </c>
      <c r="Q17" s="31">
        <v>1.9817614199007498</v>
      </c>
      <c r="R17" s="31">
        <v>2.1670309648099488</v>
      </c>
      <c r="S17" s="31">
        <v>1.7389276268846985</v>
      </c>
      <c r="T17" s="31">
        <v>2.0541693187592487</v>
      </c>
      <c r="U17" s="31">
        <v>2.114566438417099</v>
      </c>
      <c r="V17" s="31">
        <v>2.1007231044208976</v>
      </c>
      <c r="W17" s="31">
        <v>1.7459453178675994</v>
      </c>
      <c r="X17" s="31">
        <v>2.0249581112964492</v>
      </c>
      <c r="Y17" s="31">
        <v>2.2290965811859991</v>
      </c>
      <c r="Z17" s="31">
        <v>2.1907525487721498</v>
      </c>
      <c r="AA17" s="31">
        <v>2.0378982579726483</v>
      </c>
      <c r="AB17" s="31">
        <v>1.9477695494051999</v>
      </c>
      <c r="AC17" s="31">
        <v>2.25092230229115</v>
      </c>
      <c r="AD17" s="31">
        <v>2.1692566261816495</v>
      </c>
      <c r="AE17" s="31">
        <v>1.9801870501719998</v>
      </c>
      <c r="AF17" s="31">
        <v>2.2392249059930496</v>
      </c>
      <c r="AG17" s="31">
        <v>2.1087281361293497</v>
      </c>
      <c r="AH17" s="31">
        <v>2.0958204780855496</v>
      </c>
      <c r="AI17" s="31">
        <v>2.07352055325235</v>
      </c>
      <c r="AJ17" s="31">
        <v>2.21398102631515</v>
      </c>
      <c r="AK17" s="31">
        <v>1.9457351421097002</v>
      </c>
      <c r="AL17" s="31">
        <v>2.0372039045751502</v>
      </c>
      <c r="AM17" s="31">
        <v>2.0176973433999996</v>
      </c>
      <c r="AN17" s="31">
        <v>2.0555212609999995</v>
      </c>
      <c r="AO17" s="32">
        <v>2.0409984359999997</v>
      </c>
      <c r="AP17" s="41"/>
      <c r="AQ17" s="45">
        <f ca="1">OFFSET(AP17,0,-1)/OFFSET(AP17,0,-2)-1</f>
        <v>-7.065275984026842E-3</v>
      </c>
      <c r="AR17" s="45">
        <f ca="1">OFFSET(AP17,0,-1)/OFFSET(AP17,0,-5)-1</f>
        <v>4.8960052079343397E-2</v>
      </c>
      <c r="AU17" s="172"/>
      <c r="AV17" s="172"/>
    </row>
    <row r="18" spans="2:48" x14ac:dyDescent="0.35">
      <c r="B18" s="46" t="s">
        <v>11</v>
      </c>
      <c r="D18" s="40">
        <v>0.38979978300000001</v>
      </c>
      <c r="E18" s="40">
        <v>0.47066686199999991</v>
      </c>
      <c r="F18" s="40">
        <v>0.44465882000000001</v>
      </c>
      <c r="G18" s="40">
        <v>0.40069180999999993</v>
      </c>
      <c r="H18" s="40">
        <v>0.4300195389999999</v>
      </c>
      <c r="I18" s="40">
        <v>0.46802564000000002</v>
      </c>
      <c r="J18" s="40">
        <v>0.53532363900000002</v>
      </c>
      <c r="K18" s="40">
        <v>0.54865956699999985</v>
      </c>
      <c r="L18" s="40">
        <v>0.5675239339999999</v>
      </c>
      <c r="M18" s="40">
        <v>0.65488219399999992</v>
      </c>
      <c r="N18" s="40">
        <v>0.54318458200000019</v>
      </c>
      <c r="O18" s="40">
        <v>0.57016889500000012</v>
      </c>
      <c r="P18" s="40">
        <v>0.51595310899999991</v>
      </c>
      <c r="Q18" s="31">
        <v>0.60287512099999996</v>
      </c>
      <c r="R18" s="31">
        <v>0.59357805299999988</v>
      </c>
      <c r="S18" s="31">
        <v>0.37657878299999992</v>
      </c>
      <c r="T18" s="31">
        <v>0.51587770100000008</v>
      </c>
      <c r="U18" s="31">
        <v>0.46645878399999996</v>
      </c>
      <c r="V18" s="31">
        <v>0.6759486509999999</v>
      </c>
      <c r="W18" s="31">
        <v>0.53707417800000024</v>
      </c>
      <c r="X18" s="31">
        <v>0.41319366200000041</v>
      </c>
      <c r="Y18" s="31">
        <v>0.70956630100000018</v>
      </c>
      <c r="Z18" s="31">
        <v>0.58856552229500025</v>
      </c>
      <c r="AA18" s="31">
        <v>0.56538995600000019</v>
      </c>
      <c r="AB18" s="31">
        <v>0.55552357599999991</v>
      </c>
      <c r="AC18" s="31">
        <v>0.48208153400000003</v>
      </c>
      <c r="AD18" s="31">
        <v>0.73684513200000012</v>
      </c>
      <c r="AE18" s="31">
        <v>0.63984261600000003</v>
      </c>
      <c r="AF18" s="31">
        <v>0.59527961799999929</v>
      </c>
      <c r="AG18" s="31">
        <v>0.63783707600000006</v>
      </c>
      <c r="AH18" s="31">
        <v>0.63245717900000009</v>
      </c>
      <c r="AI18" s="31">
        <v>0.67353588599999958</v>
      </c>
      <c r="AJ18" s="31">
        <v>0.53915439199999993</v>
      </c>
      <c r="AK18" s="31">
        <v>0.47829899999999986</v>
      </c>
      <c r="AL18" s="31">
        <v>0.71625750000000021</v>
      </c>
      <c r="AM18" s="31">
        <v>0.58662680099999986</v>
      </c>
      <c r="AN18" s="31">
        <v>0.63473491699999995</v>
      </c>
      <c r="AO18" s="32">
        <v>0.67914134300000006</v>
      </c>
      <c r="AP18" s="41"/>
      <c r="AQ18" s="45">
        <f ca="1">OFFSET(AP18,0,-1)/OFFSET(AP18,0,-2)-1</f>
        <v>6.9960584821584737E-2</v>
      </c>
      <c r="AR18" s="45">
        <f ca="1">OFFSET(AP18,0,-1)/OFFSET(AP18,0,-5)-1</f>
        <v>0.41990960257077736</v>
      </c>
      <c r="AU18" s="172"/>
      <c r="AV18" s="172"/>
    </row>
    <row r="19" spans="2:48" x14ac:dyDescent="0.35">
      <c r="B19" s="39" t="s">
        <v>12</v>
      </c>
      <c r="C19" s="47">
        <v>16.399999999999999</v>
      </c>
      <c r="D19" s="48">
        <f t="shared" ref="D19:K19" si="3">SUM(D15:D16)</f>
        <v>3.8722312196847213</v>
      </c>
      <c r="E19" s="48">
        <f t="shared" si="3"/>
        <v>3.8180587376592077</v>
      </c>
      <c r="F19" s="48">
        <f t="shared" si="3"/>
        <v>3.8162335196159134</v>
      </c>
      <c r="G19" s="48">
        <f t="shared" si="3"/>
        <v>3.6784117179388045</v>
      </c>
      <c r="H19" s="48">
        <f t="shared" si="3"/>
        <v>3.763308097534741</v>
      </c>
      <c r="I19" s="48">
        <f t="shared" si="3"/>
        <v>3.7735305792975993</v>
      </c>
      <c r="J19" s="48">
        <f t="shared" si="3"/>
        <v>3.7240239051527988</v>
      </c>
      <c r="K19" s="48">
        <f t="shared" si="3"/>
        <v>3.5670821115553895</v>
      </c>
      <c r="L19" s="48">
        <f>SUM(L15:L16)</f>
        <v>3.8918826368872996</v>
      </c>
      <c r="M19" s="48">
        <f t="shared" ref="M19:AO19" si="4">SUM(M15:M16)</f>
        <v>3.8339465887567492</v>
      </c>
      <c r="N19" s="48">
        <f t="shared" si="4"/>
        <v>3.5782845162266006</v>
      </c>
      <c r="O19" s="48">
        <f t="shared" si="4"/>
        <v>3.8425929901974509</v>
      </c>
      <c r="P19" s="48">
        <f t="shared" si="4"/>
        <v>3.9577658802556974</v>
      </c>
      <c r="Q19" s="49">
        <f t="shared" si="4"/>
        <v>4.0115815560090491</v>
      </c>
      <c r="R19" s="49">
        <f t="shared" si="4"/>
        <v>4.1227592052488973</v>
      </c>
      <c r="S19" s="49">
        <f t="shared" si="4"/>
        <v>3.7368284797702973</v>
      </c>
      <c r="T19" s="49">
        <f t="shared" si="4"/>
        <v>4.1263027806553945</v>
      </c>
      <c r="U19" s="49">
        <f t="shared" si="4"/>
        <v>3.9436931355768969</v>
      </c>
      <c r="V19" s="49">
        <f t="shared" si="4"/>
        <v>4.2196336202472979</v>
      </c>
      <c r="W19" s="49">
        <f t="shared" si="4"/>
        <v>3.6351871179770523</v>
      </c>
      <c r="X19" s="49">
        <f t="shared" si="4"/>
        <v>3.6740543963243484</v>
      </c>
      <c r="Y19" s="49">
        <f t="shared" si="4"/>
        <v>4.19518288394395</v>
      </c>
      <c r="Z19" s="49">
        <f t="shared" si="4"/>
        <v>4.2399636324377514</v>
      </c>
      <c r="AA19" s="49">
        <f t="shared" si="4"/>
        <v>4.3601436750930072</v>
      </c>
      <c r="AB19" s="49">
        <f t="shared" si="4"/>
        <v>4.1464804743350001</v>
      </c>
      <c r="AC19" s="49">
        <f t="shared" si="4"/>
        <v>4.3839226009645493</v>
      </c>
      <c r="AD19" s="49">
        <f t="shared" si="4"/>
        <v>4.4176808678133499</v>
      </c>
      <c r="AE19" s="49">
        <f t="shared" si="4"/>
        <v>4.6426813534026996</v>
      </c>
      <c r="AF19" s="49">
        <f t="shared" si="4"/>
        <v>4.6138855658061484</v>
      </c>
      <c r="AG19" s="49">
        <f t="shared" si="4"/>
        <v>4.2679216424440991</v>
      </c>
      <c r="AH19" s="49">
        <f t="shared" si="4"/>
        <v>4.0151120152752497</v>
      </c>
      <c r="AI19" s="49">
        <f t="shared" si="4"/>
        <v>4.1722925518683498</v>
      </c>
      <c r="AJ19" s="49">
        <f t="shared" si="4"/>
        <v>4.50460632731515</v>
      </c>
      <c r="AK19" s="49">
        <f t="shared" si="4"/>
        <v>4.3523816721097006</v>
      </c>
      <c r="AL19" s="49">
        <f t="shared" si="4"/>
        <v>4.4433249095751508</v>
      </c>
      <c r="AM19" s="49">
        <f t="shared" si="4"/>
        <v>4.2199727213999987</v>
      </c>
      <c r="AN19" s="49">
        <f t="shared" si="4"/>
        <v>3.9075828919999993</v>
      </c>
      <c r="AO19" s="50">
        <f t="shared" si="4"/>
        <v>4.3292171219999993</v>
      </c>
      <c r="AP19" s="51"/>
      <c r="AQ19" s="52">
        <f ca="1">OFFSET(AP19,0,-1)/OFFSET(AP19,0,-2)-1</f>
        <v>0.10790154467694402</v>
      </c>
      <c r="AR19" s="52">
        <f ca="1">OFFSET(AP19,0,-1)/OFFSET(AP19,0,-5)-1</f>
        <v>-5.3222699328372425E-3</v>
      </c>
      <c r="AS19" s="53"/>
      <c r="AU19" s="172"/>
      <c r="AV19" s="172"/>
    </row>
    <row r="20" spans="2:48" ht="16.5" x14ac:dyDescent="0.35">
      <c r="B20" s="44" t="s">
        <v>94</v>
      </c>
      <c r="D20" s="54">
        <v>0.58376433622906687</v>
      </c>
      <c r="E20" s="54">
        <v>0.61578970466876459</v>
      </c>
      <c r="F20" s="54">
        <v>0.57221021679923079</v>
      </c>
      <c r="G20" s="54">
        <v>0.57877990806634971</v>
      </c>
      <c r="H20" s="54">
        <v>0.60608410139591928</v>
      </c>
      <c r="I20" s="54">
        <v>0.62312447716677222</v>
      </c>
      <c r="J20" s="54">
        <v>0.68267226175296947</v>
      </c>
      <c r="K20" s="54">
        <v>0.56047999658488545</v>
      </c>
      <c r="L20" s="55">
        <v>0.66</v>
      </c>
      <c r="M20" s="55">
        <v>0.72</v>
      </c>
      <c r="N20" s="55">
        <v>0.76</v>
      </c>
      <c r="O20" s="55">
        <v>0.69</v>
      </c>
      <c r="P20" s="55">
        <v>0.6</v>
      </c>
      <c r="Q20" s="56">
        <v>0.7</v>
      </c>
      <c r="R20" s="56">
        <v>0.67</v>
      </c>
      <c r="S20" s="56">
        <v>0.61</v>
      </c>
      <c r="T20" s="56">
        <v>0.63</v>
      </c>
      <c r="U20" s="56">
        <v>0.66</v>
      </c>
      <c r="V20" s="56">
        <v>0.64</v>
      </c>
      <c r="W20" s="56">
        <v>0.64</v>
      </c>
      <c r="X20" s="56">
        <v>0.62</v>
      </c>
      <c r="Y20" s="56">
        <v>0.64</v>
      </c>
      <c r="Z20" s="56">
        <v>0.67</v>
      </c>
      <c r="AA20" s="56">
        <v>0.64</v>
      </c>
      <c r="AB20" s="56">
        <v>0.63</v>
      </c>
      <c r="AC20" s="56">
        <v>0.62</v>
      </c>
      <c r="AD20" s="56">
        <v>0.64</v>
      </c>
      <c r="AE20" s="56">
        <v>0.55000000000000004</v>
      </c>
      <c r="AF20" s="56">
        <v>0.56999999999999995</v>
      </c>
      <c r="AG20" s="56">
        <v>0.72</v>
      </c>
      <c r="AH20" s="56">
        <v>0.69</v>
      </c>
      <c r="AI20" s="56">
        <v>0.69</v>
      </c>
      <c r="AJ20" s="56">
        <v>0.69</v>
      </c>
      <c r="AK20" s="56">
        <v>0.53</v>
      </c>
      <c r="AL20" s="56">
        <v>0.6</v>
      </c>
      <c r="AM20" s="56">
        <v>0.64</v>
      </c>
      <c r="AN20" s="56">
        <v>0.7</v>
      </c>
      <c r="AO20" s="36">
        <v>0.66</v>
      </c>
      <c r="AP20" s="57"/>
      <c r="AQ20" s="58">
        <f ca="1">(OFFSET(AP20,0,-1)-OFFSET(AP20,0,-2))*100</f>
        <v>-3.9999999999999925</v>
      </c>
      <c r="AR20" s="58">
        <f ca="1">(OFFSET(AP20,0,-1)-OFFSET(AP20,0,-5))*100</f>
        <v>13</v>
      </c>
      <c r="AU20" s="172"/>
      <c r="AV20" s="172"/>
    </row>
    <row r="21" spans="2:48" x14ac:dyDescent="0.35">
      <c r="B21" s="44" t="s">
        <v>13</v>
      </c>
      <c r="D21" s="54">
        <v>0.29080246171138602</v>
      </c>
      <c r="E21" s="54">
        <v>0.24455266179600341</v>
      </c>
      <c r="F21" s="54">
        <v>0.33202400835458468</v>
      </c>
      <c r="G21" s="54">
        <v>0.36293282926688675</v>
      </c>
      <c r="H21" s="54">
        <v>0.30123133997639578</v>
      </c>
      <c r="I21" s="54">
        <v>0.25135084453893697</v>
      </c>
      <c r="J21" s="54">
        <v>0.19192202875257489</v>
      </c>
      <c r="K21" s="54">
        <v>0.31436353769940584</v>
      </c>
      <c r="L21" s="55">
        <v>0.33999999999999997</v>
      </c>
      <c r="M21" s="55">
        <v>0.28000000000000003</v>
      </c>
      <c r="N21" s="55">
        <v>0.24</v>
      </c>
      <c r="O21" s="55">
        <v>0.31000000000000005</v>
      </c>
      <c r="P21" s="55">
        <v>0.4</v>
      </c>
      <c r="Q21" s="56">
        <v>0.30000000000000004</v>
      </c>
      <c r="R21" s="56">
        <v>0.32999999999999996</v>
      </c>
      <c r="S21" s="56">
        <v>0.39</v>
      </c>
      <c r="T21" s="56">
        <v>0.37</v>
      </c>
      <c r="U21" s="56">
        <v>0.33999999999999997</v>
      </c>
      <c r="V21" s="56">
        <v>0.36</v>
      </c>
      <c r="W21" s="56">
        <v>0.36</v>
      </c>
      <c r="X21" s="56">
        <v>0.38</v>
      </c>
      <c r="Y21" s="56">
        <v>0.36</v>
      </c>
      <c r="Z21" s="56">
        <v>0.32999999999999996</v>
      </c>
      <c r="AA21" s="56">
        <v>0.36</v>
      </c>
      <c r="AB21" s="56">
        <v>0.37</v>
      </c>
      <c r="AC21" s="56">
        <v>0.38</v>
      </c>
      <c r="AD21" s="56">
        <v>0.36</v>
      </c>
      <c r="AE21" s="56">
        <v>0.44999999999999996</v>
      </c>
      <c r="AF21" s="56">
        <v>0.43000000000000005</v>
      </c>
      <c r="AG21" s="56">
        <v>0.28000000000000003</v>
      </c>
      <c r="AH21" s="56">
        <v>0.31000000000000005</v>
      </c>
      <c r="AI21" s="56">
        <v>0.31000000000000005</v>
      </c>
      <c r="AJ21" s="56">
        <v>0.31000000000000005</v>
      </c>
      <c r="AK21" s="56">
        <v>0.47</v>
      </c>
      <c r="AL21" s="56">
        <v>0.4</v>
      </c>
      <c r="AM21" s="56">
        <v>0.36</v>
      </c>
      <c r="AN21" s="56">
        <v>0.30000000000000004</v>
      </c>
      <c r="AO21" s="36">
        <v>0.33999999999999997</v>
      </c>
      <c r="AP21" s="59"/>
      <c r="AQ21" s="58">
        <f ca="1">(OFFSET(AP21,0,-1)-OFFSET(AP21,0,-2))*100</f>
        <v>3.9999999999999925</v>
      </c>
      <c r="AR21" s="58">
        <f ca="1">(OFFSET(AP21,0,-1)-OFFSET(AP21,0,-5))*100</f>
        <v>-13</v>
      </c>
      <c r="AU21" s="172"/>
      <c r="AV21" s="172"/>
    </row>
    <row r="22" spans="2:48" ht="33.75" customHeight="1" x14ac:dyDescent="0.35">
      <c r="B22" s="60" t="s">
        <v>14</v>
      </c>
      <c r="D22" s="40">
        <v>0.71183509099999975</v>
      </c>
      <c r="E22" s="40">
        <v>0.75083991800000005</v>
      </c>
      <c r="F22" s="40">
        <v>0.49824641999999991</v>
      </c>
      <c r="G22" s="40">
        <v>0.63838527999999972</v>
      </c>
      <c r="H22" s="40">
        <v>0.5128323100000004</v>
      </c>
      <c r="I22" s="40">
        <v>0.61634506900000019</v>
      </c>
      <c r="J22" s="40">
        <v>0.93306990999999995</v>
      </c>
      <c r="K22" s="40">
        <v>0.78300966999999899</v>
      </c>
      <c r="L22" s="40">
        <v>0.96305687999999978</v>
      </c>
      <c r="M22" s="40">
        <v>0.88433147299999937</v>
      </c>
      <c r="N22" s="40">
        <v>1.1450898600000001</v>
      </c>
      <c r="O22" s="40">
        <v>1.0776099400000001</v>
      </c>
      <c r="P22" s="40">
        <v>0.82550378000000002</v>
      </c>
      <c r="Q22" s="31">
        <v>1.1392476800000002</v>
      </c>
      <c r="R22" s="31">
        <v>0.9717173899999999</v>
      </c>
      <c r="S22" s="31">
        <v>0.89292393999999986</v>
      </c>
      <c r="T22" s="31">
        <v>0.76777998000000014</v>
      </c>
      <c r="U22" s="31">
        <v>1.2616321099999999</v>
      </c>
      <c r="V22" s="31">
        <v>1.0150620699999999</v>
      </c>
      <c r="W22" s="31">
        <v>0.91545435999999991</v>
      </c>
      <c r="X22" s="31">
        <v>1.17994014</v>
      </c>
      <c r="Y22" s="31">
        <v>1.2696489999999998</v>
      </c>
      <c r="Z22" s="31">
        <v>0.95802938999999998</v>
      </c>
      <c r="AA22" s="31">
        <v>0.80678092000000001</v>
      </c>
      <c r="AB22" s="31">
        <v>1.2541083599999998</v>
      </c>
      <c r="AC22" s="31">
        <v>1.1175726930000001</v>
      </c>
      <c r="AD22" s="31">
        <v>0.95643855000000022</v>
      </c>
      <c r="AE22" s="31">
        <v>0.9536976949999999</v>
      </c>
      <c r="AF22" s="31">
        <v>0.73509089999999999</v>
      </c>
      <c r="AG22" s="31">
        <v>0.93297144800000009</v>
      </c>
      <c r="AH22" s="31">
        <v>0.54952482200000008</v>
      </c>
      <c r="AI22" s="31">
        <v>0.85095742599999979</v>
      </c>
      <c r="AJ22" s="31">
        <v>0.96958349100000019</v>
      </c>
      <c r="AK22" s="31">
        <v>0.59795357000000005</v>
      </c>
      <c r="AL22" s="31">
        <v>0.41042461599999991</v>
      </c>
      <c r="AM22" s="31">
        <v>0.72797439199999969</v>
      </c>
      <c r="AN22" s="31">
        <v>0.91131532599999998</v>
      </c>
      <c r="AO22" s="32">
        <v>1.1295367010000001</v>
      </c>
      <c r="AP22" s="41"/>
      <c r="AQ22" s="45">
        <f ca="1">OFFSET(AP22,0,-1)/OFFSET(AP22,0,-2)-1</f>
        <v>0.23945759362769703</v>
      </c>
      <c r="AR22" s="45">
        <f ca="1">OFFSET(AP22,0,-1)/OFFSET(AP22,0,-5)-1</f>
        <v>0.88900402584769256</v>
      </c>
      <c r="AU22" s="172"/>
      <c r="AV22" s="172"/>
    </row>
    <row r="23" spans="2:48" x14ac:dyDescent="0.35">
      <c r="B23" s="39" t="s">
        <v>15</v>
      </c>
      <c r="D23" s="40"/>
      <c r="E23" s="40"/>
      <c r="F23" s="40"/>
      <c r="G23" s="40"/>
      <c r="H23" s="40"/>
      <c r="I23" s="40"/>
      <c r="J23" s="40"/>
      <c r="K23" s="40"/>
      <c r="L23" s="40"/>
      <c r="M23" s="40"/>
      <c r="N23" s="40"/>
      <c r="O23" s="40"/>
      <c r="P23" s="40"/>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2"/>
      <c r="AP23" s="41"/>
      <c r="AQ23" s="42"/>
      <c r="AR23" s="42"/>
      <c r="AU23" s="172"/>
      <c r="AV23" s="172"/>
    </row>
    <row r="24" spans="2:48" x14ac:dyDescent="0.35">
      <c r="B24" s="44" t="s">
        <v>16</v>
      </c>
      <c r="D24" s="40">
        <v>3.0523806539999998</v>
      </c>
      <c r="E24" s="40">
        <v>2.9737982759999992</v>
      </c>
      <c r="F24" s="40">
        <v>2.9644416350000746</v>
      </c>
      <c r="G24" s="40">
        <v>3.0968754860000045</v>
      </c>
      <c r="H24" s="40">
        <v>2.9657109060000004</v>
      </c>
      <c r="I24" s="40">
        <v>2.9988327839999993</v>
      </c>
      <c r="J24" s="40">
        <v>3.1436529669999995</v>
      </c>
      <c r="K24" s="40">
        <v>2.7300186999999987</v>
      </c>
      <c r="L24" s="40">
        <v>3.1606873839999996</v>
      </c>
      <c r="M24" s="40">
        <v>2.9059764279999993</v>
      </c>
      <c r="N24" s="40">
        <v>3.0319755040000009</v>
      </c>
      <c r="O24" s="40">
        <v>3.1611259230000002</v>
      </c>
      <c r="P24" s="40">
        <v>3.2090919349999982</v>
      </c>
      <c r="Q24" s="31">
        <v>3.1320288009999993</v>
      </c>
      <c r="R24" s="31">
        <v>3.4374239859999975</v>
      </c>
      <c r="S24" s="31">
        <v>3.2503677729999976</v>
      </c>
      <c r="T24" s="31">
        <v>3.2416855589999938</v>
      </c>
      <c r="U24" s="31">
        <v>3.2510146859999982</v>
      </c>
      <c r="V24" s="31">
        <v>3.3019981429999983</v>
      </c>
      <c r="W24" s="31">
        <v>2.8958514700000024</v>
      </c>
      <c r="X24" s="31">
        <v>3.0691481139999985</v>
      </c>
      <c r="Y24" s="31">
        <v>3.3280728139999995</v>
      </c>
      <c r="Z24" s="31">
        <v>3.4245294090000002</v>
      </c>
      <c r="AA24" s="31">
        <v>3.2292589370000058</v>
      </c>
      <c r="AB24" s="31">
        <v>3.3376561150000001</v>
      </c>
      <c r="AC24" s="31">
        <v>3.4326349439999992</v>
      </c>
      <c r="AD24" s="31">
        <v>3.189076735</v>
      </c>
      <c r="AE24" s="31">
        <v>3.5568280312999998</v>
      </c>
      <c r="AF24" s="31">
        <v>3.402992899</v>
      </c>
      <c r="AG24" s="31">
        <v>3.0552651740000001</v>
      </c>
      <c r="AH24" s="31">
        <v>2.7757649740000003</v>
      </c>
      <c r="AI24" s="31">
        <v>3.2255394659999999</v>
      </c>
      <c r="AJ24" s="31">
        <v>3.4692788320000005</v>
      </c>
      <c r="AK24" s="31">
        <v>3.4322297179999994</v>
      </c>
      <c r="AL24" s="31">
        <v>3.2808144079999999</v>
      </c>
      <c r="AM24" s="31">
        <v>3.1722192039999992</v>
      </c>
      <c r="AN24" s="31">
        <v>2.9971517730000001</v>
      </c>
      <c r="AO24" s="32">
        <v>3.5266592199999991</v>
      </c>
      <c r="AP24" s="41"/>
      <c r="AQ24" s="45">
        <f t="shared" ref="AQ24:AQ29" ca="1" si="5">OFFSET(AP24,0,-1)/OFFSET(AP24,0,-2)-1</f>
        <v>0.17667021462513</v>
      </c>
      <c r="AR24" s="45">
        <f t="shared" ref="AR24:AR29" ca="1" si="6">OFFSET(AP24,0,-1)/OFFSET(AP24,0,-5)-1</f>
        <v>2.7512582128397023E-2</v>
      </c>
      <c r="AU24" s="172"/>
      <c r="AV24" s="172"/>
    </row>
    <row r="25" spans="2:48" x14ac:dyDescent="0.35">
      <c r="B25" s="44" t="s">
        <v>17</v>
      </c>
      <c r="D25" s="40">
        <v>0.38821230600000006</v>
      </c>
      <c r="E25" s="40">
        <v>0.47460991999999991</v>
      </c>
      <c r="F25" s="40">
        <v>0.44465882000000007</v>
      </c>
      <c r="G25" s="40">
        <v>0.40069190999999993</v>
      </c>
      <c r="H25" s="40">
        <v>0.43001953499999995</v>
      </c>
      <c r="I25" s="40">
        <v>0.46912007</v>
      </c>
      <c r="J25" s="40">
        <v>0.56978088900000001</v>
      </c>
      <c r="K25" s="40">
        <v>0.6331644689999999</v>
      </c>
      <c r="L25" s="40">
        <v>0.65368594399999991</v>
      </c>
      <c r="M25" s="40">
        <v>0.73871987399999994</v>
      </c>
      <c r="N25" s="40">
        <v>0.60826012200000013</v>
      </c>
      <c r="O25" s="40">
        <v>0.63545590500000004</v>
      </c>
      <c r="P25" s="40">
        <v>0.56834923299999984</v>
      </c>
      <c r="Q25" s="31">
        <v>0.67488882499999991</v>
      </c>
      <c r="R25" s="31">
        <v>0.63784378099999994</v>
      </c>
      <c r="S25" s="31">
        <v>0.49407478299999991</v>
      </c>
      <c r="T25" s="31">
        <v>0.62486863500000034</v>
      </c>
      <c r="U25" s="31">
        <v>0.63545498999999983</v>
      </c>
      <c r="V25" s="31">
        <v>0.86872610199999989</v>
      </c>
      <c r="W25" s="31">
        <v>0.67814845100000032</v>
      </c>
      <c r="X25" s="31">
        <v>0.47307204800000041</v>
      </c>
      <c r="Y25" s="31">
        <v>0.93519664700000038</v>
      </c>
      <c r="Z25" s="31">
        <v>0.73658529229500047</v>
      </c>
      <c r="AA25" s="31">
        <v>0.81758036400000111</v>
      </c>
      <c r="AB25" s="31">
        <v>0.77038649600000009</v>
      </c>
      <c r="AC25" s="31">
        <v>0.63882428600000041</v>
      </c>
      <c r="AD25" s="31">
        <v>0.93435289300000013</v>
      </c>
      <c r="AE25" s="31">
        <v>0.84118192200000008</v>
      </c>
      <c r="AF25" s="31">
        <v>0.76807827799999928</v>
      </c>
      <c r="AG25" s="31">
        <v>0.71540940300000011</v>
      </c>
      <c r="AH25" s="31">
        <v>0.69264089800000006</v>
      </c>
      <c r="AI25" s="31">
        <v>0.67436370599999962</v>
      </c>
      <c r="AJ25" s="31">
        <v>0.56931059399999995</v>
      </c>
      <c r="AK25" s="31">
        <v>0.59408246399999998</v>
      </c>
      <c r="AL25" s="31">
        <v>0.80183463900000018</v>
      </c>
      <c r="AM25" s="31">
        <v>0.68216649499999971</v>
      </c>
      <c r="AN25" s="31">
        <v>0.73953120499999991</v>
      </c>
      <c r="AO25" s="32">
        <v>0.81826921100000005</v>
      </c>
      <c r="AP25" s="41"/>
      <c r="AQ25" s="45">
        <f t="shared" ca="1" si="5"/>
        <v>0.10647016037680279</v>
      </c>
      <c r="AR25" s="45">
        <f t="shared" ca="1" si="6"/>
        <v>0.37736637686716845</v>
      </c>
      <c r="AU25" s="172"/>
      <c r="AV25" s="172"/>
    </row>
    <row r="26" spans="2:48" x14ac:dyDescent="0.35">
      <c r="B26" s="44" t="s">
        <v>18</v>
      </c>
      <c r="D26" s="40">
        <v>3.4821057040000003</v>
      </c>
      <c r="E26" s="40">
        <v>3.9098626789999997</v>
      </c>
      <c r="F26" s="40">
        <v>3.7770000000000001</v>
      </c>
      <c r="G26" s="40">
        <v>4.6657698600000002</v>
      </c>
      <c r="H26" s="40">
        <v>3.7469471359999997</v>
      </c>
      <c r="I26" s="40">
        <v>3.863236675</v>
      </c>
      <c r="J26" s="40">
        <v>3.8603455400000004</v>
      </c>
      <c r="K26" s="40">
        <v>3.9637994499999998</v>
      </c>
      <c r="L26" s="40">
        <v>3.87116098</v>
      </c>
      <c r="M26" s="40">
        <v>4.0035305499999998</v>
      </c>
      <c r="N26" s="40">
        <v>3.9699508000000003</v>
      </c>
      <c r="O26" s="40">
        <v>4.3647526970000001</v>
      </c>
      <c r="P26" s="40">
        <v>3.8579988380199999</v>
      </c>
      <c r="Q26" s="31">
        <v>4.3197449700000004</v>
      </c>
      <c r="R26" s="31">
        <v>4.3520990560000001</v>
      </c>
      <c r="S26" s="31">
        <v>4.4846261250000001</v>
      </c>
      <c r="T26" s="31">
        <v>4.3026465099999998</v>
      </c>
      <c r="U26" s="31">
        <v>3.9887798529999996</v>
      </c>
      <c r="V26" s="31">
        <v>4.6361638340000013</v>
      </c>
      <c r="W26" s="31">
        <v>4.34512535</v>
      </c>
      <c r="X26" s="31">
        <v>4.1274177400000003</v>
      </c>
      <c r="Y26" s="31">
        <v>4.3920553400000006</v>
      </c>
      <c r="Z26" s="31">
        <v>4.3869412900000002</v>
      </c>
      <c r="AA26" s="31">
        <v>4.230504357</v>
      </c>
      <c r="AB26" s="31">
        <v>4.5099883900000002</v>
      </c>
      <c r="AC26" s="31">
        <v>4.5181492399999996</v>
      </c>
      <c r="AD26" s="31">
        <v>4.5971575500000004</v>
      </c>
      <c r="AE26" s="31">
        <v>4.7514885800000002</v>
      </c>
      <c r="AF26" s="31">
        <v>4.5891864</v>
      </c>
      <c r="AG26" s="31">
        <v>4.5127025700000001</v>
      </c>
      <c r="AH26" s="31">
        <v>4.7840462499999994</v>
      </c>
      <c r="AI26" s="31">
        <v>4.5603469099999998</v>
      </c>
      <c r="AJ26" s="31">
        <v>4.6043371400000002</v>
      </c>
      <c r="AK26" s="31">
        <v>4.8796684020000001</v>
      </c>
      <c r="AL26" s="31">
        <v>4.1118659400000004</v>
      </c>
      <c r="AM26" s="31">
        <v>4.8189725869999975</v>
      </c>
      <c r="AN26" s="31">
        <v>4.7853509499999998</v>
      </c>
      <c r="AO26" s="32">
        <v>5.1587292769999999</v>
      </c>
      <c r="AP26" s="41"/>
      <c r="AQ26" s="45">
        <f t="shared" ca="1" si="5"/>
        <v>7.8025275659249216E-2</v>
      </c>
      <c r="AR26" s="45">
        <f t="shared" ca="1" si="6"/>
        <v>5.7188491514223116E-2</v>
      </c>
      <c r="AU26" s="172"/>
      <c r="AV26" s="172"/>
    </row>
    <row r="27" spans="2:48" x14ac:dyDescent="0.35">
      <c r="B27" s="44" t="s">
        <v>19</v>
      </c>
      <c r="D27" s="40">
        <v>0.43317419568471999</v>
      </c>
      <c r="E27" s="40">
        <v>0.48619484355547116</v>
      </c>
      <c r="F27" s="40">
        <v>0.41436576820799997</v>
      </c>
      <c r="G27" s="40">
        <v>0.40677541227420894</v>
      </c>
      <c r="H27" s="40">
        <v>0.47544117883920001</v>
      </c>
      <c r="I27" s="40">
        <v>0.43167872129759999</v>
      </c>
      <c r="J27" s="40">
        <v>0.45460461422880005</v>
      </c>
      <c r="K27" s="40">
        <v>0.45074787655539195</v>
      </c>
      <c r="L27" s="40">
        <v>0.45804911888729993</v>
      </c>
      <c r="M27" s="40">
        <v>0.54036796575674995</v>
      </c>
      <c r="N27" s="40">
        <v>0.53410005222660006</v>
      </c>
      <c r="O27" s="40">
        <v>0.48571571219745002</v>
      </c>
      <c r="P27" s="40">
        <v>0.4308722512557</v>
      </c>
      <c r="Q27" s="31">
        <v>0.48007788400904999</v>
      </c>
      <c r="R27" s="31">
        <v>0.49598338624889998</v>
      </c>
      <c r="S27" s="31">
        <v>0.35741671977029998</v>
      </c>
      <c r="T27" s="31">
        <v>0.46851826965540005</v>
      </c>
      <c r="U27" s="31">
        <v>0.5221727285769</v>
      </c>
      <c r="V27" s="31">
        <v>0.44412927224730003</v>
      </c>
      <c r="W27" s="31">
        <v>0.42112247097704997</v>
      </c>
      <c r="X27" s="31">
        <v>0.56158063632435007</v>
      </c>
      <c r="Y27" s="31">
        <v>0.55891547194394997</v>
      </c>
      <c r="Z27" s="31">
        <v>0.56848670914275001</v>
      </c>
      <c r="AA27" s="31">
        <v>0.55006055709299995</v>
      </c>
      <c r="AB27" s="31">
        <v>0.55283037433500004</v>
      </c>
      <c r="AC27" s="31">
        <v>0.63781948396455002</v>
      </c>
      <c r="AD27" s="31">
        <v>0.58995683881335004</v>
      </c>
      <c r="AE27" s="31">
        <v>0.50397884310270002</v>
      </c>
      <c r="AF27" s="31">
        <v>0.60064609080614995</v>
      </c>
      <c r="AG27" s="31">
        <v>0.58401836044410005</v>
      </c>
      <c r="AH27" s="31">
        <v>0.54860529627525001</v>
      </c>
      <c r="AI27" s="31">
        <v>0.47211622886835003</v>
      </c>
      <c r="AJ27" s="31">
        <v>0.53711719531515001</v>
      </c>
      <c r="AK27" s="31">
        <v>0.33009161810970006</v>
      </c>
      <c r="AL27" s="31">
        <v>0.36636490657515003</v>
      </c>
      <c r="AM27" s="31">
        <v>0.3703308999999998</v>
      </c>
      <c r="AN27" s="31">
        <v>0.43094303</v>
      </c>
      <c r="AO27" s="32">
        <v>0.50248392000000008</v>
      </c>
      <c r="AP27" s="41"/>
      <c r="AQ27" s="45">
        <f t="shared" ca="1" si="5"/>
        <v>0.16601008722661104</v>
      </c>
      <c r="AR27" s="45">
        <f t="shared" ca="1" si="6"/>
        <v>0.52225592057599157</v>
      </c>
      <c r="AU27" s="172"/>
      <c r="AV27" s="172"/>
    </row>
    <row r="28" spans="2:48" x14ac:dyDescent="0.35">
      <c r="B28" s="44" t="s">
        <v>20</v>
      </c>
      <c r="D28" s="40">
        <v>0.111716489</v>
      </c>
      <c r="E28" s="40">
        <v>8.7355980999999999E-2</v>
      </c>
      <c r="F28" s="40">
        <v>6.8210000000000007E-2</v>
      </c>
      <c r="G28" s="40">
        <v>2.4259999999999997E-2</v>
      </c>
      <c r="H28" s="40">
        <v>7.3075663999999999E-2</v>
      </c>
      <c r="I28" s="40">
        <v>9.4027999999999987E-2</v>
      </c>
      <c r="J28" s="40">
        <v>9.2172000000000004E-2</v>
      </c>
      <c r="K28" s="40">
        <v>9.0009000000000006E-2</v>
      </c>
      <c r="L28" s="40">
        <v>9.9516999999999994E-2</v>
      </c>
      <c r="M28" s="40">
        <v>0.103154703</v>
      </c>
      <c r="N28" s="40">
        <v>8.9646808000000008E-2</v>
      </c>
      <c r="O28" s="40">
        <v>0.105921</v>
      </c>
      <c r="P28" s="40">
        <v>0.10857015099999998</v>
      </c>
      <c r="Q28" s="31">
        <v>0.120974886</v>
      </c>
      <c r="R28" s="31">
        <v>9.4268201999999995E-2</v>
      </c>
      <c r="S28" s="31">
        <v>0.11119446399999998</v>
      </c>
      <c r="T28" s="31">
        <v>0.12130112700000001</v>
      </c>
      <c r="U28" s="31">
        <v>0.14122184099999999</v>
      </c>
      <c r="V28" s="31">
        <v>9.6864962999999915E-2</v>
      </c>
      <c r="W28" s="31">
        <v>0.12142706599999985</v>
      </c>
      <c r="X28" s="31">
        <v>0.13414877799999977</v>
      </c>
      <c r="Y28" s="31">
        <v>0.1122241009999999</v>
      </c>
      <c r="Z28" s="31">
        <v>0.10680012199999998</v>
      </c>
      <c r="AA28" s="31">
        <v>0.12206252699999991</v>
      </c>
      <c r="AB28" s="31">
        <v>0.14172891899999984</v>
      </c>
      <c r="AC28" s="31">
        <v>0.13672214699999985</v>
      </c>
      <c r="AD28" s="31">
        <v>0.12148098099999985</v>
      </c>
      <c r="AE28" s="31">
        <v>0.11963379699999985</v>
      </c>
      <c r="AF28" s="31">
        <v>0.14605859799999985</v>
      </c>
      <c r="AG28" s="31">
        <v>0.13697766899999989</v>
      </c>
      <c r="AH28" s="31">
        <v>0.11760055699999998</v>
      </c>
      <c r="AI28" s="31">
        <v>0.12807542799999999</v>
      </c>
      <c r="AJ28" s="31">
        <v>0.16437830500000011</v>
      </c>
      <c r="AK28" s="31">
        <v>0.12182573200000006</v>
      </c>
      <c r="AL28" s="31">
        <v>9.6540365999999836E-2</v>
      </c>
      <c r="AM28" s="31">
        <v>0.14154043339999989</v>
      </c>
      <c r="AN28" s="31">
        <v>0.17411595000000002</v>
      </c>
      <c r="AO28" s="32">
        <v>0.16159610099999999</v>
      </c>
      <c r="AP28" s="41"/>
      <c r="AQ28" s="45">
        <f t="shared" ca="1" si="5"/>
        <v>-7.1905239008833055E-2</v>
      </c>
      <c r="AR28" s="45">
        <f t="shared" ca="1" si="6"/>
        <v>0.32645294509701706</v>
      </c>
      <c r="AU28" s="172"/>
      <c r="AV28" s="172"/>
    </row>
    <row r="29" spans="2:48" x14ac:dyDescent="0.35">
      <c r="B29" s="39" t="s">
        <v>21</v>
      </c>
      <c r="C29" s="47"/>
      <c r="D29" s="48">
        <v>0.58442114800000189</v>
      </c>
      <c r="E29" s="48">
        <v>0.55506921399999998</v>
      </c>
      <c r="F29" s="48">
        <v>0.43045031600000011</v>
      </c>
      <c r="G29" s="48">
        <v>0.38117587599999991</v>
      </c>
      <c r="H29" s="48">
        <v>0.4108918160069005</v>
      </c>
      <c r="I29" s="48">
        <v>0.41496608699999982</v>
      </c>
      <c r="J29" s="48">
        <v>0.39794133992400005</v>
      </c>
      <c r="K29" s="48">
        <v>0.480493108</v>
      </c>
      <c r="L29" s="48">
        <v>0.47243408799999975</v>
      </c>
      <c r="M29" s="48">
        <v>0.43087422000000009</v>
      </c>
      <c r="N29" s="48">
        <v>0.43251004199999971</v>
      </c>
      <c r="O29" s="48">
        <v>0.4719520538866932</v>
      </c>
      <c r="P29" s="48">
        <v>0.50601323699999989</v>
      </c>
      <c r="Q29" s="49">
        <v>0.57725510199999963</v>
      </c>
      <c r="R29" s="49">
        <v>0.46935030767538388</v>
      </c>
      <c r="S29" s="49">
        <v>0.43618507579680077</v>
      </c>
      <c r="T29" s="49">
        <v>0.52641308700000022</v>
      </c>
      <c r="U29" s="49">
        <v>0.61420852599999898</v>
      </c>
      <c r="V29" s="49">
        <v>0.48843760400000025</v>
      </c>
      <c r="W29" s="49">
        <v>0.517713486</v>
      </c>
      <c r="X29" s="49">
        <v>0.59896509200000003</v>
      </c>
      <c r="Y29" s="49">
        <v>0.5557528759999999</v>
      </c>
      <c r="Z29" s="49">
        <v>0.44784713900000017</v>
      </c>
      <c r="AA29" s="49">
        <v>0.50938341800000009</v>
      </c>
      <c r="AB29" s="49">
        <v>0.63976662999999989</v>
      </c>
      <c r="AC29" s="49">
        <v>0.57788924700000033</v>
      </c>
      <c r="AD29" s="49">
        <v>0.4719435483728302</v>
      </c>
      <c r="AE29" s="49">
        <v>0.53963335200000007</v>
      </c>
      <c r="AF29" s="49">
        <v>0.5127011669999999</v>
      </c>
      <c r="AG29" s="49">
        <v>0.61752042000000007</v>
      </c>
      <c r="AH29" s="49">
        <v>0.53678479300000004</v>
      </c>
      <c r="AI29" s="49">
        <v>0.51800204500000002</v>
      </c>
      <c r="AJ29" s="49">
        <v>0.60476320500000003</v>
      </c>
      <c r="AK29" s="49">
        <v>0.4677900570000002</v>
      </c>
      <c r="AL29" s="49">
        <v>0.46115825799999965</v>
      </c>
      <c r="AM29" s="49">
        <v>0.54889119000000042</v>
      </c>
      <c r="AN29" s="49">
        <v>0.49520320999999995</v>
      </c>
      <c r="AO29" s="50">
        <v>0.32922236999999999</v>
      </c>
      <c r="AP29" s="51"/>
      <c r="AQ29" s="52">
        <f t="shared" ca="1" si="5"/>
        <v>-0.33517722956601992</v>
      </c>
      <c r="AR29" s="52">
        <f t="shared" ca="1" si="6"/>
        <v>-0.29621768339552401</v>
      </c>
      <c r="AS29" s="53"/>
      <c r="AU29" s="172"/>
      <c r="AV29" s="172"/>
    </row>
    <row r="30" spans="2:48" ht="5.15" customHeight="1" x14ac:dyDescent="0.35">
      <c r="B30" s="9"/>
      <c r="AN30" s="4"/>
      <c r="AO30" s="4"/>
      <c r="AU30" s="172"/>
      <c r="AV30" s="172"/>
    </row>
    <row r="31" spans="2:48" ht="5.15" customHeight="1" x14ac:dyDescent="0.35">
      <c r="B31" s="9"/>
      <c r="AN31" s="4"/>
      <c r="AO31" s="4"/>
      <c r="AP31" s="61"/>
      <c r="AU31" s="172"/>
      <c r="AV31" s="172"/>
    </row>
    <row r="32" spans="2:48" x14ac:dyDescent="0.35">
      <c r="B32" s="62" t="s">
        <v>22</v>
      </c>
      <c r="C32" s="63"/>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1"/>
      <c r="AQ32" s="65"/>
      <c r="AR32" s="65"/>
      <c r="AU32" s="172"/>
      <c r="AV32" s="172"/>
    </row>
    <row r="33" spans="1:48" x14ac:dyDescent="0.35">
      <c r="B33" s="66" t="s">
        <v>111</v>
      </c>
      <c r="D33" s="67"/>
      <c r="E33" s="68"/>
      <c r="F33" s="68"/>
      <c r="G33" s="68"/>
      <c r="H33" s="68"/>
      <c r="I33" s="68"/>
      <c r="J33" s="68"/>
      <c r="K33" s="68"/>
      <c r="L33" s="69"/>
      <c r="M33" s="69"/>
      <c r="N33" s="69"/>
      <c r="O33" s="69"/>
      <c r="P33" s="69"/>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1"/>
      <c r="AQ33" s="72"/>
      <c r="AR33" s="72"/>
      <c r="AU33" s="172"/>
      <c r="AV33" s="172"/>
    </row>
    <row r="34" spans="1:48" x14ac:dyDescent="0.35">
      <c r="B34" s="66" t="s">
        <v>102</v>
      </c>
      <c r="D34" s="67"/>
      <c r="E34" s="68"/>
      <c r="F34" s="68"/>
      <c r="G34" s="68"/>
      <c r="H34" s="68"/>
      <c r="I34" s="68"/>
      <c r="J34" s="68"/>
      <c r="K34" s="68"/>
      <c r="L34" s="69"/>
      <c r="M34" s="69"/>
      <c r="N34" s="69"/>
      <c r="O34" s="69"/>
      <c r="P34" s="69"/>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1"/>
      <c r="AQ34" s="72"/>
      <c r="AR34" s="72"/>
      <c r="AU34" s="172"/>
      <c r="AV34" s="172"/>
    </row>
    <row r="35" spans="1:48" x14ac:dyDescent="0.35">
      <c r="B35" s="66" t="s">
        <v>103</v>
      </c>
      <c r="D35" s="67"/>
      <c r="E35" s="68"/>
      <c r="F35" s="68"/>
      <c r="G35" s="68"/>
      <c r="H35" s="68"/>
      <c r="I35" s="68"/>
      <c r="J35" s="68"/>
      <c r="K35" s="68"/>
      <c r="L35" s="69"/>
      <c r="M35" s="69"/>
      <c r="N35" s="69"/>
      <c r="O35" s="69"/>
      <c r="P35" s="69"/>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1"/>
      <c r="AQ35" s="72"/>
      <c r="AR35" s="72"/>
      <c r="AU35" s="172"/>
      <c r="AV35" s="172"/>
    </row>
    <row r="36" spans="1:48" ht="15.5" x14ac:dyDescent="0.35">
      <c r="B36" s="73"/>
      <c r="C36" s="14"/>
      <c r="D36" s="14"/>
      <c r="E36" s="14"/>
      <c r="F36" s="14"/>
      <c r="G36" s="14"/>
      <c r="H36" s="14"/>
      <c r="I36" s="14"/>
      <c r="J36" s="14"/>
      <c r="K36" s="14"/>
      <c r="L36" s="14"/>
      <c r="M36" s="14"/>
      <c r="N36" s="14"/>
      <c r="O36" s="14"/>
      <c r="P36" s="1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5"/>
      <c r="AQ36" s="18"/>
      <c r="AR36" s="18"/>
      <c r="AU36" s="172"/>
      <c r="AV36" s="172"/>
    </row>
    <row r="37" spans="1:48" ht="15.5" x14ac:dyDescent="0.35">
      <c r="B37" s="11" t="s">
        <v>23</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4"/>
      <c r="AT37" s="4"/>
      <c r="AU37" s="172"/>
      <c r="AV37" s="172"/>
    </row>
    <row r="38" spans="1:48" ht="5.15" customHeight="1" x14ac:dyDescent="0.35">
      <c r="B38" s="13"/>
      <c r="C38" s="14"/>
      <c r="D38" s="14"/>
      <c r="E38" s="14"/>
      <c r="F38" s="14"/>
      <c r="G38" s="14"/>
      <c r="H38" s="14"/>
      <c r="I38" s="14"/>
      <c r="J38" s="14"/>
      <c r="K38" s="15"/>
      <c r="L38" s="15"/>
      <c r="M38" s="15"/>
      <c r="N38" s="15"/>
      <c r="O38" s="15"/>
      <c r="P38" s="15"/>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7"/>
      <c r="AQ38" s="18"/>
      <c r="AR38" s="18"/>
      <c r="AU38" s="172"/>
      <c r="AV38" s="172"/>
    </row>
    <row r="39" spans="1:48" x14ac:dyDescent="0.35">
      <c r="A39" s="19"/>
      <c r="B39" s="9" t="s">
        <v>1</v>
      </c>
      <c r="C39" s="20"/>
      <c r="D39" s="20"/>
      <c r="E39" s="20"/>
      <c r="F39" s="20"/>
      <c r="G39" s="20"/>
      <c r="H39" s="20"/>
      <c r="I39" s="20"/>
      <c r="J39" s="20"/>
      <c r="K39" s="20"/>
      <c r="L39" s="20"/>
      <c r="M39" s="20"/>
      <c r="N39" s="20"/>
      <c r="O39" s="20"/>
      <c r="P39" s="20"/>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21"/>
      <c r="AQ39" s="22"/>
      <c r="AR39" s="22"/>
      <c r="AU39" s="172"/>
      <c r="AV39" s="172"/>
    </row>
    <row r="40" spans="1:48" ht="5.15" customHeight="1" x14ac:dyDescent="0.35">
      <c r="A40" s="9"/>
      <c r="B40" s="9"/>
      <c r="C40" s="20"/>
      <c r="D40" s="20"/>
      <c r="E40" s="20"/>
      <c r="F40" s="20"/>
      <c r="G40" s="20"/>
      <c r="H40" s="20"/>
      <c r="I40" s="20"/>
      <c r="J40" s="20"/>
      <c r="K40" s="20"/>
      <c r="L40" s="20"/>
      <c r="M40" s="20"/>
      <c r="N40" s="20"/>
      <c r="O40" s="20"/>
      <c r="P40" s="20"/>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21"/>
      <c r="AQ40" s="22"/>
      <c r="AR40" s="22"/>
      <c r="AU40" s="172"/>
      <c r="AV40" s="172"/>
    </row>
    <row r="41" spans="1:48" x14ac:dyDescent="0.35">
      <c r="A41" s="9"/>
      <c r="B41" s="23" t="s">
        <v>8</v>
      </c>
      <c r="C41" s="24"/>
      <c r="D41" s="25" t="str">
        <f>D$10</f>
        <v>Q1 2012</v>
      </c>
      <c r="E41" s="25" t="str">
        <f t="shared" ref="E41:AR41" si="7">E$10</f>
        <v>Q2 2012</v>
      </c>
      <c r="F41" s="25" t="str">
        <f t="shared" si="7"/>
        <v>Q3 2012</v>
      </c>
      <c r="G41" s="25" t="str">
        <f t="shared" si="7"/>
        <v>Q4 2012</v>
      </c>
      <c r="H41" s="25" t="str">
        <f t="shared" si="7"/>
        <v>Q1 2013</v>
      </c>
      <c r="I41" s="25" t="str">
        <f t="shared" si="7"/>
        <v>Q2 2013</v>
      </c>
      <c r="J41" s="25" t="str">
        <f t="shared" si="7"/>
        <v>Q3 2013</v>
      </c>
      <c r="K41" s="25" t="str">
        <f t="shared" si="7"/>
        <v>Q4 2013</v>
      </c>
      <c r="L41" s="25" t="str">
        <f t="shared" si="7"/>
        <v>Q1 2014</v>
      </c>
      <c r="M41" s="25" t="str">
        <f t="shared" si="7"/>
        <v>Q2 2014</v>
      </c>
      <c r="N41" s="25" t="str">
        <f t="shared" si="7"/>
        <v>Q3 2014</v>
      </c>
      <c r="O41" s="25" t="str">
        <f t="shared" si="7"/>
        <v>Q4 2014</v>
      </c>
      <c r="P41" s="25" t="str">
        <f t="shared" si="7"/>
        <v>Q1 2015</v>
      </c>
      <c r="Q41" s="25" t="str">
        <f t="shared" si="7"/>
        <v>Q2 2015</v>
      </c>
      <c r="R41" s="25" t="str">
        <f t="shared" si="7"/>
        <v>Q3 2015</v>
      </c>
      <c r="S41" s="25" t="str">
        <f t="shared" si="7"/>
        <v>Q4 2015</v>
      </c>
      <c r="T41" s="25" t="str">
        <f t="shared" si="7"/>
        <v>Q1 2016</v>
      </c>
      <c r="U41" s="25" t="str">
        <f t="shared" si="7"/>
        <v>Q2 2016</v>
      </c>
      <c r="V41" s="25" t="str">
        <f t="shared" si="7"/>
        <v>Q3 2016</v>
      </c>
      <c r="W41" s="25" t="str">
        <f t="shared" si="7"/>
        <v>Q4 2016</v>
      </c>
      <c r="X41" s="25" t="str">
        <f t="shared" si="7"/>
        <v>Q1 2017</v>
      </c>
      <c r="Y41" s="25" t="str">
        <f t="shared" si="7"/>
        <v>Q2 2017</v>
      </c>
      <c r="Z41" s="25" t="str">
        <f t="shared" si="7"/>
        <v>Q3 2017</v>
      </c>
      <c r="AA41" s="25" t="str">
        <f t="shared" si="7"/>
        <v>Q4 2017</v>
      </c>
      <c r="AB41" s="25" t="str">
        <f t="shared" si="7"/>
        <v>Q1 2018</v>
      </c>
      <c r="AC41" s="25" t="str">
        <f t="shared" si="7"/>
        <v>Q2 2018</v>
      </c>
      <c r="AD41" s="25" t="str">
        <f t="shared" si="7"/>
        <v>Q3 2018</v>
      </c>
      <c r="AE41" s="25" t="str">
        <f t="shared" si="7"/>
        <v>Q4 2018</v>
      </c>
      <c r="AF41" s="25" t="str">
        <f t="shared" si="7"/>
        <v>Q1 2019</v>
      </c>
      <c r="AG41" s="25" t="str">
        <f t="shared" si="7"/>
        <v>Q2 2019</v>
      </c>
      <c r="AH41" s="25" t="str">
        <f t="shared" si="7"/>
        <v>Q3 2019</v>
      </c>
      <c r="AI41" s="25" t="str">
        <f t="shared" si="7"/>
        <v>Q4 2019</v>
      </c>
      <c r="AJ41" s="25" t="str">
        <f t="shared" si="7"/>
        <v>Q1 2020</v>
      </c>
      <c r="AK41" s="25" t="str">
        <f t="shared" si="7"/>
        <v>Q2 2020</v>
      </c>
      <c r="AL41" s="25" t="str">
        <f t="shared" si="7"/>
        <v>Q3 2020</v>
      </c>
      <c r="AM41" s="25" t="str">
        <f t="shared" si="7"/>
        <v>Q4 2020</v>
      </c>
      <c r="AN41" s="25" t="str">
        <f t="shared" si="7"/>
        <v>Q1 2021</v>
      </c>
      <c r="AO41" s="26" t="str">
        <f t="shared" si="7"/>
        <v>Q2 2021</v>
      </c>
      <c r="AP41" s="27"/>
      <c r="AQ41" s="28" t="str">
        <f>AQ$10</f>
        <v>QoQ</v>
      </c>
      <c r="AR41" s="28" t="str">
        <f t="shared" si="7"/>
        <v>YoY</v>
      </c>
      <c r="AU41" s="172"/>
      <c r="AV41" s="172"/>
    </row>
    <row r="42" spans="1:48" x14ac:dyDescent="0.35">
      <c r="A42" s="9"/>
      <c r="B42" s="39" t="s">
        <v>24</v>
      </c>
      <c r="C42" s="47"/>
      <c r="D42" s="48">
        <v>1.1113733459999999</v>
      </c>
      <c r="E42" s="48">
        <v>0.99919214578095994</v>
      </c>
      <c r="F42" s="48">
        <v>1.1841847606293356</v>
      </c>
      <c r="G42" s="48">
        <v>1.2818568820454397</v>
      </c>
      <c r="H42" s="48">
        <v>1.172712854772</v>
      </c>
      <c r="I42" s="48">
        <v>1.0284018884136004</v>
      </c>
      <c r="J42" s="48">
        <v>0.82366697393439969</v>
      </c>
      <c r="K42" s="48">
        <v>1.3389724841802897</v>
      </c>
      <c r="L42" s="48">
        <f>SUM(L43:L45)</f>
        <v>1.3879529169693998</v>
      </c>
      <c r="M42" s="48">
        <f t="shared" ref="M42:AO42" si="8">SUM(M43:M45)</f>
        <v>1.0613945590542497</v>
      </c>
      <c r="N42" s="48">
        <f t="shared" si="8"/>
        <v>1.0203710805775001</v>
      </c>
      <c r="O42" s="48">
        <f t="shared" si="8"/>
        <v>1.4278934234825005</v>
      </c>
      <c r="P42" s="48">
        <f t="shared" si="8"/>
        <v>1.6255186227982978</v>
      </c>
      <c r="Q42" s="49">
        <f t="shared" si="8"/>
        <v>1.4269450151082994</v>
      </c>
      <c r="R42" s="49">
        <f t="shared" si="8"/>
        <v>1.3621501874389486</v>
      </c>
      <c r="S42" s="49">
        <f t="shared" si="8"/>
        <v>1.6213220698855986</v>
      </c>
      <c r="T42" s="49">
        <f t="shared" si="8"/>
        <v>1.5562557608961458</v>
      </c>
      <c r="U42" s="49">
        <f t="shared" si="8"/>
        <v>1.3626679131597983</v>
      </c>
      <c r="V42" s="49">
        <f t="shared" si="8"/>
        <v>1.4429618648264004</v>
      </c>
      <c r="W42" s="49">
        <f t="shared" si="8"/>
        <v>1.3521676221094525</v>
      </c>
      <c r="X42" s="49">
        <f t="shared" si="8"/>
        <v>1.2359026230278991</v>
      </c>
      <c r="Y42" s="49">
        <f t="shared" si="8"/>
        <v>1.2565200017579505</v>
      </c>
      <c r="Z42" s="49">
        <f t="shared" si="8"/>
        <v>1.4606455613706011</v>
      </c>
      <c r="AA42" s="49">
        <f t="shared" si="8"/>
        <v>1.7568554611203584</v>
      </c>
      <c r="AB42" s="49">
        <f t="shared" si="8"/>
        <v>1.6431873489298003</v>
      </c>
      <c r="AC42" s="49">
        <f t="shared" si="8"/>
        <v>1.6509187646733996</v>
      </c>
      <c r="AD42" s="49">
        <f t="shared" si="8"/>
        <v>1.5115791096317004</v>
      </c>
      <c r="AE42" s="49">
        <f t="shared" si="8"/>
        <v>2.0226516872306997</v>
      </c>
      <c r="AF42" s="49">
        <f t="shared" si="8"/>
        <v>1.7793810418131</v>
      </c>
      <c r="AG42" s="49">
        <f t="shared" si="8"/>
        <v>1.5213564303147495</v>
      </c>
      <c r="AH42" s="49">
        <f t="shared" si="8"/>
        <v>1.2868343581896999</v>
      </c>
      <c r="AI42" s="49">
        <f t="shared" si="8"/>
        <v>1.425236112616</v>
      </c>
      <c r="AJ42" s="49">
        <f t="shared" si="8"/>
        <v>1.7514709089999998</v>
      </c>
      <c r="AK42" s="49">
        <f t="shared" si="8"/>
        <v>1.9283475299999999</v>
      </c>
      <c r="AL42" s="49">
        <f t="shared" si="8"/>
        <v>1.6898635050000002</v>
      </c>
      <c r="AM42" s="49">
        <f t="shared" si="8"/>
        <v>1.6156485769999993</v>
      </c>
      <c r="AN42" s="49">
        <f t="shared" si="8"/>
        <v>1.2173267139999999</v>
      </c>
      <c r="AO42" s="50">
        <f t="shared" si="8"/>
        <v>1.609077343</v>
      </c>
      <c r="AP42" s="51"/>
      <c r="AQ42" s="52">
        <f t="shared" ref="AQ42:AQ57" ca="1" si="9">OFFSET(AP42,0,-1)/OFFSET(AP42,0,-2)-1</f>
        <v>0.32181223372051959</v>
      </c>
      <c r="AR42" s="52">
        <f t="shared" ref="AR42:AR57" ca="1" si="10">OFFSET(AP42,0,-1)/OFFSET(AP42,0,-5)-1</f>
        <v>-0.16556672593139887</v>
      </c>
      <c r="AS42" s="53"/>
      <c r="AU42" s="172"/>
      <c r="AV42" s="172"/>
    </row>
    <row r="43" spans="1:48" x14ac:dyDescent="0.35">
      <c r="A43" s="9"/>
      <c r="B43" s="44" t="s">
        <v>25</v>
      </c>
      <c r="D43" s="40">
        <v>0.21964893299999996</v>
      </c>
      <c r="E43" s="40">
        <v>0.14166192999999999</v>
      </c>
      <c r="F43" s="40">
        <v>0.20694889999999991</v>
      </c>
      <c r="G43" s="40">
        <v>4.6374170000000006E-2</v>
      </c>
      <c r="H43" s="40">
        <v>4.2435510000000058E-2</v>
      </c>
      <c r="I43" s="40">
        <v>9.0533230000000006E-2</v>
      </c>
      <c r="J43" s="40">
        <v>9.4686100000000023E-3</v>
      </c>
      <c r="K43" s="40">
        <v>2.6467879999999843E-2</v>
      </c>
      <c r="L43" s="40">
        <v>6.2965499999999997E-3</v>
      </c>
      <c r="M43" s="40">
        <v>4.2422000000000007E-3</v>
      </c>
      <c r="N43" s="40">
        <v>9.4924770000000006E-2</v>
      </c>
      <c r="O43" s="40">
        <v>0.15347517200000005</v>
      </c>
      <c r="P43" s="40">
        <v>0.15462864000000001</v>
      </c>
      <c r="Q43" s="31">
        <v>0.12019350499999999</v>
      </c>
      <c r="R43" s="31">
        <v>0.22162259899999998</v>
      </c>
      <c r="S43" s="31">
        <v>0.152820065</v>
      </c>
      <c r="T43" s="31">
        <v>0.13458493400000002</v>
      </c>
      <c r="U43" s="31">
        <v>8.3864377999999989E-2</v>
      </c>
      <c r="V43" s="31">
        <v>0.10532237799999999</v>
      </c>
      <c r="W43" s="31">
        <v>4.1076400000000006E-2</v>
      </c>
      <c r="X43" s="31">
        <v>5.4105750000000001E-2</v>
      </c>
      <c r="Y43" s="31">
        <v>5.7056750000000003E-2</v>
      </c>
      <c r="Z43" s="31">
        <v>0.17628574600000002</v>
      </c>
      <c r="AA43" s="31">
        <v>0.14148295</v>
      </c>
      <c r="AB43" s="31">
        <v>0.25817861999999997</v>
      </c>
      <c r="AC43" s="31">
        <v>0.20089639999999997</v>
      </c>
      <c r="AD43" s="31">
        <v>0.14214004999999999</v>
      </c>
      <c r="AE43" s="31">
        <v>0.29464881499999995</v>
      </c>
      <c r="AF43" s="31">
        <v>4.7195999999999995E-2</v>
      </c>
      <c r="AG43" s="31">
        <v>0.15581900999999998</v>
      </c>
      <c r="AH43" s="31">
        <v>5.4032134000000009E-2</v>
      </c>
      <c r="AI43" s="31">
        <v>0.25289821000000001</v>
      </c>
      <c r="AJ43" s="31">
        <v>0.29157652500000009</v>
      </c>
      <c r="AK43" s="31">
        <v>0.36761543599999996</v>
      </c>
      <c r="AL43" s="31">
        <v>0.38885348999999997</v>
      </c>
      <c r="AM43" s="31">
        <v>0.43656046299999995</v>
      </c>
      <c r="AN43" s="31">
        <v>3.008388E-2</v>
      </c>
      <c r="AO43" s="32">
        <v>0.13318530399999998</v>
      </c>
      <c r="AP43" s="41"/>
      <c r="AQ43" s="42">
        <f t="shared" ca="1" si="9"/>
        <v>3.427131872617494</v>
      </c>
      <c r="AR43" s="42">
        <f t="shared" ca="1" si="10"/>
        <v>-0.63770481063259821</v>
      </c>
      <c r="AU43" s="172"/>
      <c r="AV43" s="172"/>
    </row>
    <row r="44" spans="1:48" x14ac:dyDescent="0.35">
      <c r="A44" s="9"/>
      <c r="B44" s="44" t="s">
        <v>26</v>
      </c>
      <c r="D44" s="40">
        <v>0.89172441300000005</v>
      </c>
      <c r="E44" s="40">
        <v>0.85562463578096004</v>
      </c>
      <c r="F44" s="40">
        <v>0.97723586062933576</v>
      </c>
      <c r="G44" s="40">
        <v>1.2354827120454397</v>
      </c>
      <c r="H44" s="40">
        <v>1.130277344772</v>
      </c>
      <c r="I44" s="40">
        <v>0.93677422841360036</v>
      </c>
      <c r="J44" s="40">
        <v>0.77974111393439971</v>
      </c>
      <c r="K44" s="40">
        <v>1.2282310871802899</v>
      </c>
      <c r="L44" s="40">
        <v>1.2954943569693997</v>
      </c>
      <c r="M44" s="40">
        <v>0.97331467905424984</v>
      </c>
      <c r="N44" s="40">
        <v>0.86037077057750022</v>
      </c>
      <c r="O44" s="40">
        <v>1.2091312414825004</v>
      </c>
      <c r="P44" s="40">
        <v>1.4184938587982978</v>
      </c>
      <c r="Q44" s="31">
        <v>1.2347378061082994</v>
      </c>
      <c r="R44" s="31">
        <v>1.0962618604389485</v>
      </c>
      <c r="S44" s="31">
        <v>1.3510060048855985</v>
      </c>
      <c r="T44" s="31">
        <v>1.3126798928961454</v>
      </c>
      <c r="U44" s="31">
        <v>1.1098073291597985</v>
      </c>
      <c r="V44" s="31">
        <v>1.1448620358264003</v>
      </c>
      <c r="W44" s="31">
        <v>1.1700169491094528</v>
      </c>
      <c r="X44" s="31">
        <v>1.1219184870278991</v>
      </c>
      <c r="Y44" s="31">
        <v>0.97383290575795034</v>
      </c>
      <c r="Z44" s="31">
        <v>1.136340045370601</v>
      </c>
      <c r="AA44" s="31">
        <v>1.3631821031203575</v>
      </c>
      <c r="AB44" s="31">
        <v>1.1701458089298</v>
      </c>
      <c r="AC44" s="31">
        <v>1.2932796126733992</v>
      </c>
      <c r="AD44" s="31">
        <v>1.1719312986317003</v>
      </c>
      <c r="AE44" s="31">
        <v>1.5266635662306998</v>
      </c>
      <c r="AF44" s="31">
        <v>1.5593863818131</v>
      </c>
      <c r="AG44" s="31">
        <v>1.2879650933147497</v>
      </c>
      <c r="AH44" s="31">
        <v>1.1726185051896998</v>
      </c>
      <c r="AI44" s="31">
        <v>1.1715100826159999</v>
      </c>
      <c r="AJ44" s="31">
        <v>1.4297381819999999</v>
      </c>
      <c r="AK44" s="31">
        <v>1.4449486300000001</v>
      </c>
      <c r="AL44" s="31">
        <v>1.2154328760000002</v>
      </c>
      <c r="AM44" s="31">
        <v>1.0832651219999994</v>
      </c>
      <c r="AN44" s="31">
        <v>1.0824465459999999</v>
      </c>
      <c r="AO44" s="32">
        <v>1.336764171</v>
      </c>
      <c r="AP44" s="41"/>
      <c r="AQ44" s="42">
        <f t="shared" ca="1" si="9"/>
        <v>0.23494705206440747</v>
      </c>
      <c r="AR44" s="42">
        <f t="shared" ca="1" si="10"/>
        <v>-7.4870799386134612E-2</v>
      </c>
      <c r="AU44" s="172"/>
      <c r="AV44" s="172"/>
    </row>
    <row r="45" spans="1:48" x14ac:dyDescent="0.35">
      <c r="A45" s="9"/>
      <c r="B45" s="44" t="s">
        <v>27</v>
      </c>
      <c r="D45" s="40">
        <v>0</v>
      </c>
      <c r="E45" s="40">
        <v>1.9055799999999998E-3</v>
      </c>
      <c r="F45" s="40">
        <v>0</v>
      </c>
      <c r="G45" s="40">
        <v>0</v>
      </c>
      <c r="H45" s="40">
        <v>0</v>
      </c>
      <c r="I45" s="40">
        <v>1.09443E-3</v>
      </c>
      <c r="J45" s="40">
        <v>3.4457250000000002E-2</v>
      </c>
      <c r="K45" s="40">
        <v>8.4273516999999853E-2</v>
      </c>
      <c r="L45" s="40">
        <v>8.6162009999999997E-2</v>
      </c>
      <c r="M45" s="40">
        <v>8.3837680000000012E-2</v>
      </c>
      <c r="N45" s="40">
        <v>6.5075540000000001E-2</v>
      </c>
      <c r="O45" s="40">
        <v>6.5287010000000006E-2</v>
      </c>
      <c r="P45" s="40">
        <v>5.2396123999999995E-2</v>
      </c>
      <c r="Q45" s="31">
        <v>7.2013704000000012E-2</v>
      </c>
      <c r="R45" s="31">
        <v>4.4265728000000004E-2</v>
      </c>
      <c r="S45" s="31">
        <v>0.11749599999999999</v>
      </c>
      <c r="T45" s="31">
        <v>0.10899093400000032</v>
      </c>
      <c r="U45" s="31">
        <v>0.16899620599999993</v>
      </c>
      <c r="V45" s="31">
        <v>0.19277745100000016</v>
      </c>
      <c r="W45" s="31">
        <v>0.14107427299999997</v>
      </c>
      <c r="X45" s="31">
        <v>5.987838600000002E-2</v>
      </c>
      <c r="Y45" s="31">
        <v>0.22563034600000015</v>
      </c>
      <c r="Z45" s="31">
        <v>0.14801977000000022</v>
      </c>
      <c r="AA45" s="31">
        <v>0.25219040800000081</v>
      </c>
      <c r="AB45" s="31">
        <v>0.21486292000000021</v>
      </c>
      <c r="AC45" s="31">
        <v>0.15674275200000035</v>
      </c>
      <c r="AD45" s="31">
        <v>0.19750776100000006</v>
      </c>
      <c r="AE45" s="31">
        <v>0.20133930599999997</v>
      </c>
      <c r="AF45" s="31">
        <v>0.17279866000000002</v>
      </c>
      <c r="AG45" s="31">
        <v>7.7572326999999996E-2</v>
      </c>
      <c r="AH45" s="31">
        <v>6.0183719000000017E-2</v>
      </c>
      <c r="AI45" s="31">
        <v>8.2781999999999886E-4</v>
      </c>
      <c r="AJ45" s="31">
        <v>3.0156202E-2</v>
      </c>
      <c r="AK45" s="31">
        <v>0.115783464</v>
      </c>
      <c r="AL45" s="31">
        <v>8.557713900000001E-2</v>
      </c>
      <c r="AM45" s="31">
        <v>9.5822991999999996E-2</v>
      </c>
      <c r="AN45" s="31">
        <v>0.10479628800000002</v>
      </c>
      <c r="AO45" s="32">
        <v>0.13912786799999999</v>
      </c>
      <c r="AP45" s="41"/>
      <c r="AQ45" s="42">
        <f t="shared" ca="1" si="9"/>
        <v>0.32760301586254625</v>
      </c>
      <c r="AR45" s="42">
        <f t="shared" ca="1" si="10"/>
        <v>0.20162122632641211</v>
      </c>
      <c r="AU45" s="172"/>
      <c r="AV45" s="172"/>
    </row>
    <row r="46" spans="1:48" x14ac:dyDescent="0.35">
      <c r="A46" s="9"/>
      <c r="B46" s="39" t="s">
        <v>28</v>
      </c>
      <c r="C46" s="47"/>
      <c r="D46" s="48">
        <v>2.3708060906847219</v>
      </c>
      <c r="E46" s="48">
        <v>2.3481124753874694</v>
      </c>
      <c r="F46" s="48">
        <v>2.1868541482079991</v>
      </c>
      <c r="G46" s="48">
        <v>1.9956032827942094</v>
      </c>
      <c r="H46" s="48">
        <v>2.1606841750741008</v>
      </c>
      <c r="I46" s="48">
        <v>2.2771030648839998</v>
      </c>
      <c r="J46" s="48">
        <v>2.3650439292184</v>
      </c>
      <c r="K46" s="48">
        <v>1.6794500603751041</v>
      </c>
      <c r="L46" s="48">
        <f>SUM(L47:L53)</f>
        <v>1.9364057859179</v>
      </c>
      <c r="M46" s="48">
        <f t="shared" ref="M46:AO46" si="11">SUM(M47:M53)</f>
        <v>2.1176698357024999</v>
      </c>
      <c r="N46" s="48">
        <f t="shared" si="11"/>
        <v>2.0147288536491001</v>
      </c>
      <c r="O46" s="48">
        <f t="shared" si="11"/>
        <v>1.8445306717149503</v>
      </c>
      <c r="P46" s="48">
        <f t="shared" si="11"/>
        <v>1.8162941484573998</v>
      </c>
      <c r="Q46" s="49">
        <f t="shared" si="11"/>
        <v>1.9817614199007498</v>
      </c>
      <c r="R46" s="49">
        <f t="shared" si="11"/>
        <v>2.1670309648099488</v>
      </c>
      <c r="S46" s="49">
        <f t="shared" si="11"/>
        <v>1.7389276268846985</v>
      </c>
      <c r="T46" s="49">
        <f t="shared" si="11"/>
        <v>2.0541693187592487</v>
      </c>
      <c r="U46" s="49">
        <f t="shared" si="11"/>
        <v>2.114566438417099</v>
      </c>
      <c r="V46" s="49">
        <f t="shared" si="11"/>
        <v>2.1007231044208976</v>
      </c>
      <c r="W46" s="49">
        <f t="shared" si="11"/>
        <v>1.7459453178675994</v>
      </c>
      <c r="X46" s="49">
        <f t="shared" si="11"/>
        <v>2.0249581112964492</v>
      </c>
      <c r="Y46" s="49">
        <f t="shared" si="11"/>
        <v>2.2290965811859991</v>
      </c>
      <c r="Z46" s="49">
        <f t="shared" si="11"/>
        <v>2.1907525487721498</v>
      </c>
      <c r="AA46" s="49">
        <f t="shared" si="11"/>
        <v>2.0378982579726483</v>
      </c>
      <c r="AB46" s="49">
        <f t="shared" si="11"/>
        <v>1.9477695494051999</v>
      </c>
      <c r="AC46" s="49">
        <f t="shared" si="11"/>
        <v>2.25092230229115</v>
      </c>
      <c r="AD46" s="49">
        <f t="shared" si="11"/>
        <v>2.1692566261816495</v>
      </c>
      <c r="AE46" s="49">
        <f t="shared" si="11"/>
        <v>1.9801870501719998</v>
      </c>
      <c r="AF46" s="49">
        <f t="shared" si="11"/>
        <v>2.2392249059930496</v>
      </c>
      <c r="AG46" s="49">
        <f t="shared" si="11"/>
        <v>2.1087281361293497</v>
      </c>
      <c r="AH46" s="49">
        <f t="shared" si="11"/>
        <v>2.0958204780855496</v>
      </c>
      <c r="AI46" s="49">
        <f t="shared" si="11"/>
        <v>2.07352055325235</v>
      </c>
      <c r="AJ46" s="49">
        <f t="shared" si="11"/>
        <v>2.21398102631515</v>
      </c>
      <c r="AK46" s="49">
        <f t="shared" si="11"/>
        <v>1.9457351421097002</v>
      </c>
      <c r="AL46" s="49">
        <f t="shared" si="11"/>
        <v>2.0372039045751502</v>
      </c>
      <c r="AM46" s="49">
        <f t="shared" si="11"/>
        <v>2.0176973433999996</v>
      </c>
      <c r="AN46" s="49">
        <f t="shared" si="11"/>
        <v>2.0555212609999995</v>
      </c>
      <c r="AO46" s="50">
        <f t="shared" si="11"/>
        <v>2.0409984359999997</v>
      </c>
      <c r="AP46" s="51"/>
      <c r="AQ46" s="52">
        <f t="shared" ca="1" si="9"/>
        <v>-7.065275984026842E-3</v>
      </c>
      <c r="AR46" s="52">
        <f t="shared" ca="1" si="10"/>
        <v>4.8960052079343397E-2</v>
      </c>
      <c r="AS46" s="53"/>
      <c r="AU46" s="172"/>
      <c r="AV46" s="172"/>
    </row>
    <row r="47" spans="1:48" x14ac:dyDescent="0.35">
      <c r="A47" s="9"/>
      <c r="B47" s="44" t="s">
        <v>29</v>
      </c>
      <c r="D47" s="40">
        <v>0.29172109099999999</v>
      </c>
      <c r="E47" s="40">
        <v>0.2600728499999988</v>
      </c>
      <c r="F47" s="40">
        <v>0.20902363899999898</v>
      </c>
      <c r="G47" s="40">
        <v>0.16275293400000196</v>
      </c>
      <c r="H47" s="40">
        <v>0.22379983500000156</v>
      </c>
      <c r="I47" s="40">
        <v>0.23495832799999991</v>
      </c>
      <c r="J47" s="40">
        <v>0.23046714192400014</v>
      </c>
      <c r="K47" s="40">
        <v>9.0009000000000006E-2</v>
      </c>
      <c r="L47" s="40">
        <v>9.9516999999999994E-2</v>
      </c>
      <c r="M47" s="40">
        <v>0.103154703</v>
      </c>
      <c r="N47" s="40">
        <v>8.9646808000000008E-2</v>
      </c>
      <c r="O47" s="40">
        <v>0.105921</v>
      </c>
      <c r="P47" s="40">
        <v>0.10857015099999998</v>
      </c>
      <c r="Q47" s="31">
        <v>0.120974886</v>
      </c>
      <c r="R47" s="31">
        <v>9.4268201999999995E-2</v>
      </c>
      <c r="S47" s="31">
        <v>0.11119446399999998</v>
      </c>
      <c r="T47" s="31">
        <v>0.12130112700000001</v>
      </c>
      <c r="U47" s="31">
        <v>0.14122184099999999</v>
      </c>
      <c r="V47" s="31">
        <v>9.6864962999999915E-2</v>
      </c>
      <c r="W47" s="31">
        <v>0.12142706599999985</v>
      </c>
      <c r="X47" s="31">
        <v>0.13414877799999977</v>
      </c>
      <c r="Y47" s="31">
        <v>0.1122241009999999</v>
      </c>
      <c r="Z47" s="31">
        <v>0.10680012199999998</v>
      </c>
      <c r="AA47" s="31">
        <v>0.12206252699999991</v>
      </c>
      <c r="AB47" s="31">
        <v>0.14172891899999984</v>
      </c>
      <c r="AC47" s="31">
        <v>0.13672214699999985</v>
      </c>
      <c r="AD47" s="31">
        <v>0.12148098099999985</v>
      </c>
      <c r="AE47" s="31">
        <v>0.11963379699999985</v>
      </c>
      <c r="AF47" s="31">
        <v>0.14605859799999985</v>
      </c>
      <c r="AG47" s="31">
        <v>0.13697766899999989</v>
      </c>
      <c r="AH47" s="31">
        <v>0.11760055699999998</v>
      </c>
      <c r="AI47" s="31">
        <v>0.12807542799999999</v>
      </c>
      <c r="AJ47" s="31">
        <v>0.16437830500000011</v>
      </c>
      <c r="AK47" s="31">
        <v>0.12182573200000006</v>
      </c>
      <c r="AL47" s="31">
        <v>9.6540365999999836E-2</v>
      </c>
      <c r="AM47" s="31">
        <v>0.14536518340000004</v>
      </c>
      <c r="AN47" s="31">
        <v>0.17545355000000001</v>
      </c>
      <c r="AO47" s="32">
        <v>0.16254361099999998</v>
      </c>
      <c r="AP47" s="41"/>
      <c r="AQ47" s="42">
        <f t="shared" ca="1" si="9"/>
        <v>-7.3580380676253276E-2</v>
      </c>
      <c r="AR47" s="42">
        <f t="shared" ca="1" si="10"/>
        <v>0.33423053021343541</v>
      </c>
      <c r="AU47" s="172"/>
      <c r="AV47" s="172"/>
    </row>
    <row r="48" spans="1:48" x14ac:dyDescent="0.35">
      <c r="A48" s="9"/>
      <c r="B48" s="44" t="s">
        <v>30</v>
      </c>
      <c r="D48" s="40">
        <v>1.0286590963179219</v>
      </c>
      <c r="E48" s="40">
        <v>0.97470787536907122</v>
      </c>
      <c r="F48" s="40">
        <v>0.91378834205599557</v>
      </c>
      <c r="G48" s="40">
        <v>0.84093615753701123</v>
      </c>
      <c r="H48" s="40">
        <v>0.90007338436209905</v>
      </c>
      <c r="I48" s="40">
        <v>0.9731983510679999</v>
      </c>
      <c r="J48" s="40">
        <v>1.0308253146816</v>
      </c>
      <c r="K48" s="40">
        <v>0.66075911403783993</v>
      </c>
      <c r="L48" s="40">
        <v>0.86817017186329992</v>
      </c>
      <c r="M48" s="40">
        <v>0.94980585845139998</v>
      </c>
      <c r="N48" s="40">
        <v>0.91280300068214992</v>
      </c>
      <c r="O48" s="40">
        <v>0.81522783661275011</v>
      </c>
      <c r="P48" s="40">
        <v>0.79340260177870003</v>
      </c>
      <c r="Q48" s="31">
        <v>0.90827663059250008</v>
      </c>
      <c r="R48" s="31">
        <v>0.99011287367049983</v>
      </c>
      <c r="S48" s="31">
        <v>0.75401949934354873</v>
      </c>
      <c r="T48" s="31">
        <v>0.98963752779954905</v>
      </c>
      <c r="U48" s="31">
        <v>0.89577861702795003</v>
      </c>
      <c r="V48" s="31">
        <v>0.94012385978144886</v>
      </c>
      <c r="W48" s="31">
        <v>0.71670154799474983</v>
      </c>
      <c r="X48" s="31">
        <v>0.96232371807609995</v>
      </c>
      <c r="Y48" s="31">
        <v>1.0457454388626997</v>
      </c>
      <c r="Z48" s="31">
        <v>0.97934077172785017</v>
      </c>
      <c r="AA48" s="31">
        <v>0.90102839452104855</v>
      </c>
      <c r="AB48" s="31">
        <v>0.8333220880479999</v>
      </c>
      <c r="AC48" s="31">
        <v>1.0357657003104002</v>
      </c>
      <c r="AD48" s="31">
        <v>0.87538971252154996</v>
      </c>
      <c r="AE48" s="31">
        <v>0.82658372478355013</v>
      </c>
      <c r="AF48" s="31">
        <v>1.0156207103424999</v>
      </c>
      <c r="AG48" s="31">
        <v>0.90123298748549996</v>
      </c>
      <c r="AH48" s="31">
        <v>0.85224592141444999</v>
      </c>
      <c r="AI48" s="31">
        <v>0.91235134849460009</v>
      </c>
      <c r="AJ48" s="31">
        <v>0.92097096598249995</v>
      </c>
      <c r="AK48" s="31">
        <v>0.90375358275465001</v>
      </c>
      <c r="AL48" s="31">
        <v>0.88721151026285017</v>
      </c>
      <c r="AM48" s="31">
        <v>0.94713992699999983</v>
      </c>
      <c r="AN48" s="31">
        <v>0.95720551199999981</v>
      </c>
      <c r="AO48" s="32">
        <v>0.90353565299999994</v>
      </c>
      <c r="AP48" s="41"/>
      <c r="AQ48" s="42">
        <f t="shared" ca="1" si="9"/>
        <v>-5.6069316700716909E-2</v>
      </c>
      <c r="AR48" s="42">
        <f t="shared" ca="1" si="10"/>
        <v>-2.4113846828222041E-4</v>
      </c>
      <c r="AU48" s="172"/>
      <c r="AV48" s="172"/>
    </row>
    <row r="49" spans="1:53" x14ac:dyDescent="0.35">
      <c r="A49" s="9"/>
      <c r="B49" s="44" t="s">
        <v>31</v>
      </c>
      <c r="D49" s="40">
        <v>0.50144956283879993</v>
      </c>
      <c r="E49" s="40">
        <v>0.52132254961839974</v>
      </c>
      <c r="F49" s="40">
        <v>0.52186244455199648</v>
      </c>
      <c r="G49" s="40">
        <v>0.46941222798520443</v>
      </c>
      <c r="H49" s="40">
        <v>0.46589241711199997</v>
      </c>
      <c r="I49" s="40">
        <v>0.49358401382399997</v>
      </c>
      <c r="J49" s="40">
        <v>0.54572949758400013</v>
      </c>
      <c r="K49" s="40">
        <v>0.49001270721600004</v>
      </c>
      <c r="L49" s="40">
        <v>0.49655318134190007</v>
      </c>
      <c r="M49" s="40">
        <v>0.5531350732658501</v>
      </c>
      <c r="N49" s="40">
        <v>0.54489427156589998</v>
      </c>
      <c r="O49" s="40">
        <v>0.45115990583985</v>
      </c>
      <c r="P49" s="40">
        <v>0.47187630712189998</v>
      </c>
      <c r="Q49" s="31">
        <v>0.49443514127855004</v>
      </c>
      <c r="R49" s="31">
        <v>0.53870599835354982</v>
      </c>
      <c r="S49" s="31">
        <v>0.43463387505630008</v>
      </c>
      <c r="T49" s="31">
        <v>0.52789619288729983</v>
      </c>
      <c r="U49" s="31">
        <v>0.55498466879149988</v>
      </c>
      <c r="V49" s="31">
        <v>0.52736610534814976</v>
      </c>
      <c r="W49" s="31">
        <v>0.4132717710028998</v>
      </c>
      <c r="X49" s="31">
        <v>0.46031465370824981</v>
      </c>
      <c r="Y49" s="31">
        <v>0.51500387361439981</v>
      </c>
      <c r="Z49" s="31">
        <v>0.48862809733649981</v>
      </c>
      <c r="AA49" s="31">
        <v>0.47628847596544982</v>
      </c>
      <c r="AB49" s="31">
        <v>0.44111230197115003</v>
      </c>
      <c r="AC49" s="31">
        <v>0.49058796759224998</v>
      </c>
      <c r="AD49" s="31">
        <v>0.51649919232550001</v>
      </c>
      <c r="AE49" s="31">
        <v>0.47554606689275003</v>
      </c>
      <c r="AF49" s="31">
        <v>0.50862634728645006</v>
      </c>
      <c r="AG49" s="31">
        <v>0.49815160651549995</v>
      </c>
      <c r="AH49" s="31">
        <v>0.53337101828815003</v>
      </c>
      <c r="AI49" s="31">
        <v>0.47289285566424988</v>
      </c>
      <c r="AJ49" s="31">
        <v>0.52778329723789996</v>
      </c>
      <c r="AK49" s="31">
        <v>0.40528642823625</v>
      </c>
      <c r="AL49" s="31">
        <v>0.47974325152585001</v>
      </c>
      <c r="AM49" s="31">
        <v>0.42447480299999985</v>
      </c>
      <c r="AN49" s="31">
        <v>0.43109858700000003</v>
      </c>
      <c r="AO49" s="32">
        <v>0.40557329600000003</v>
      </c>
      <c r="AP49" s="41"/>
      <c r="AQ49" s="42">
        <f t="shared" ca="1" si="9"/>
        <v>-5.9209869319288733E-2</v>
      </c>
      <c r="AR49" s="42">
        <f t="shared" ca="1" si="10"/>
        <v>7.0781487798265985E-4</v>
      </c>
      <c r="AU49" s="172"/>
      <c r="AV49" s="172"/>
    </row>
    <row r="50" spans="1:53" x14ac:dyDescent="0.35">
      <c r="A50" s="9"/>
      <c r="B50" s="44" t="s">
        <v>32</v>
      </c>
      <c r="D50" s="40">
        <v>0.30464328152799997</v>
      </c>
      <c r="E50" s="40">
        <v>0.30246913339999992</v>
      </c>
      <c r="F50" s="40">
        <v>0.26336385960000358</v>
      </c>
      <c r="G50" s="40">
        <v>0.25675927327199644</v>
      </c>
      <c r="H50" s="40">
        <v>0.27601278260000006</v>
      </c>
      <c r="I50" s="40">
        <v>0.29421605999200001</v>
      </c>
      <c r="J50" s="40">
        <v>0.28730380402880001</v>
      </c>
      <c r="K50" s="40">
        <v>0.21989265812126399</v>
      </c>
      <c r="L50" s="40">
        <v>0.22052979871270001</v>
      </c>
      <c r="M50" s="40">
        <v>0.23978017698524998</v>
      </c>
      <c r="N50" s="40">
        <v>0.22876704640105003</v>
      </c>
      <c r="O50" s="40">
        <v>0.22937747026235003</v>
      </c>
      <c r="P50" s="40">
        <v>0.23602762255679993</v>
      </c>
      <c r="Q50" s="31">
        <v>0.22502068302969988</v>
      </c>
      <c r="R50" s="31">
        <v>0.29707447978589974</v>
      </c>
      <c r="S50" s="31">
        <v>0.21789104848484983</v>
      </c>
      <c r="T50" s="31">
        <v>0.19381071507239989</v>
      </c>
      <c r="U50" s="31">
        <v>0.26677813459764965</v>
      </c>
      <c r="V50" s="31">
        <v>0.26384146829129962</v>
      </c>
      <c r="W50" s="31">
        <v>0.25467700486994971</v>
      </c>
      <c r="X50" s="31">
        <v>0.25559495451209985</v>
      </c>
      <c r="Y50" s="31">
        <v>0.30024211670889989</v>
      </c>
      <c r="Z50" s="31">
        <v>0.35815119570779985</v>
      </c>
      <c r="AA50" s="31">
        <v>0.30215703548614997</v>
      </c>
      <c r="AB50" s="31">
        <v>0.30524142538605004</v>
      </c>
      <c r="AC50" s="31">
        <v>0.3363661793885</v>
      </c>
      <c r="AD50" s="31">
        <v>0.37893132633460003</v>
      </c>
      <c r="AE50" s="31">
        <v>0.32514915319569992</v>
      </c>
      <c r="AF50" s="31">
        <v>0.34799001436410004</v>
      </c>
      <c r="AG50" s="31">
        <v>0.33062896712834999</v>
      </c>
      <c r="AH50" s="31">
        <v>0.33793004838294999</v>
      </c>
      <c r="AI50" s="31">
        <v>0.33087752709350005</v>
      </c>
      <c r="AJ50" s="31">
        <v>0.36163485009475005</v>
      </c>
      <c r="AK50" s="31">
        <v>0.29160239711879998</v>
      </c>
      <c r="AL50" s="31">
        <v>0.31486284278645005</v>
      </c>
      <c r="AM50" s="31">
        <v>0.27261291399999976</v>
      </c>
      <c r="AN50" s="31">
        <v>0.27899546399999997</v>
      </c>
      <c r="AO50" s="32">
        <v>0.33361500200000005</v>
      </c>
      <c r="AP50" s="41"/>
      <c r="AQ50" s="42">
        <f t="shared" ca="1" si="9"/>
        <v>0.19577213628104029</v>
      </c>
      <c r="AR50" s="42">
        <f t="shared" ca="1" si="10"/>
        <v>0.14407496404799436</v>
      </c>
      <c r="AU50" s="172"/>
      <c r="AV50" s="172"/>
    </row>
    <row r="51" spans="1:53" x14ac:dyDescent="0.35">
      <c r="A51" s="9"/>
      <c r="B51" s="44" t="s">
        <v>33</v>
      </c>
      <c r="D51" s="40">
        <v>0.13162671799999998</v>
      </c>
      <c r="E51" s="40">
        <v>0.14987372099999982</v>
      </c>
      <c r="F51" s="40">
        <v>0.1528224280000024</v>
      </c>
      <c r="G51" s="40">
        <v>0.14216975899999756</v>
      </c>
      <c r="H51" s="40">
        <v>0.16129884099999997</v>
      </c>
      <c r="I51" s="40">
        <v>0.14478191299999998</v>
      </c>
      <c r="J51" s="40">
        <v>0.14364989599999997</v>
      </c>
      <c r="K51" s="40">
        <v>9.9019689999999994E-2</v>
      </c>
      <c r="L51" s="40">
        <v>0.13241365999999999</v>
      </c>
      <c r="M51" s="40">
        <v>0.12479219000000001</v>
      </c>
      <c r="N51" s="40">
        <v>0.12412328</v>
      </c>
      <c r="O51" s="40">
        <v>0.13260675000000002</v>
      </c>
      <c r="P51" s="40">
        <v>8.8691560000000016E-2</v>
      </c>
      <c r="Q51" s="31">
        <v>9.1007969999999869E-2</v>
      </c>
      <c r="R51" s="31">
        <v>0.11140560999999975</v>
      </c>
      <c r="S51" s="31">
        <v>8.3844604999999933E-2</v>
      </c>
      <c r="T51" s="31">
        <v>9.1270189999999848E-2</v>
      </c>
      <c r="U51" s="31">
        <v>0.11873580199999979</v>
      </c>
      <c r="V51" s="31">
        <v>0.1379198469999999</v>
      </c>
      <c r="W51" s="31">
        <v>0.111516029</v>
      </c>
      <c r="X51" s="31">
        <v>7.4784224000000066E-2</v>
      </c>
      <c r="Y51" s="31">
        <v>0.10217222999999993</v>
      </c>
      <c r="Z51" s="31">
        <v>0.13258834999999999</v>
      </c>
      <c r="AA51" s="31">
        <v>9.6364889999999939E-2</v>
      </c>
      <c r="AB51" s="31">
        <v>8.6709264999999897E-2</v>
      </c>
      <c r="AC51" s="31">
        <v>0.10132657999999994</v>
      </c>
      <c r="AD51" s="31">
        <v>0.12844429900000001</v>
      </c>
      <c r="AE51" s="31">
        <v>0.11087821100000002</v>
      </c>
      <c r="AF51" s="31">
        <v>8.9065519999999967E-2</v>
      </c>
      <c r="AG51" s="31">
        <v>9.9907555000000023E-2</v>
      </c>
      <c r="AH51" s="31">
        <v>0.11724783</v>
      </c>
      <c r="AI51" s="31">
        <v>0.11288501300000001</v>
      </c>
      <c r="AJ51" s="31">
        <v>9.7150450000000013E-2</v>
      </c>
      <c r="AK51" s="31">
        <v>9.6316880000000007E-2</v>
      </c>
      <c r="AL51" s="31">
        <v>0.12894727599999994</v>
      </c>
      <c r="AM51" s="31">
        <v>8.213171000000008E-2</v>
      </c>
      <c r="AN51" s="31">
        <v>8.0546197999999986E-2</v>
      </c>
      <c r="AO51" s="32">
        <v>9.6470378999999995E-2</v>
      </c>
      <c r="AP51" s="41"/>
      <c r="AQ51" s="42">
        <f t="shared" ca="1" si="9"/>
        <v>0.19770245393829788</v>
      </c>
      <c r="AR51" s="42">
        <f t="shared" ca="1" si="10"/>
        <v>1.5936874201072371E-3</v>
      </c>
      <c r="AU51" s="172"/>
      <c r="AV51" s="172"/>
    </row>
    <row r="52" spans="1:53" x14ac:dyDescent="0.35">
      <c r="A52" s="9"/>
      <c r="B52" s="44" t="s">
        <v>34</v>
      </c>
      <c r="D52" s="40">
        <v>5.3823341000000004E-2</v>
      </c>
      <c r="E52" s="40">
        <v>6.3215515999999985E-2</v>
      </c>
      <c r="F52" s="40">
        <v>5.9831425000000014E-2</v>
      </c>
      <c r="G52" s="40">
        <v>4.9653240999999945E-2</v>
      </c>
      <c r="H52" s="40">
        <v>6.5616635000000006E-2</v>
      </c>
      <c r="I52" s="40">
        <v>6.1242819000000004E-2</v>
      </c>
      <c r="J52" s="40">
        <v>6.3068395000000027E-2</v>
      </c>
      <c r="K52" s="40">
        <v>5.3641881000000009E-2</v>
      </c>
      <c r="L52" s="40">
        <v>5.7989593999999998E-2</v>
      </c>
      <c r="M52" s="40">
        <v>6.6059984000000002E-2</v>
      </c>
      <c r="N52" s="40">
        <v>6.7839716999999994E-2</v>
      </c>
      <c r="O52" s="40">
        <v>6.5882469000000013E-2</v>
      </c>
      <c r="P52" s="40">
        <v>6.3579646000000017E-2</v>
      </c>
      <c r="Q52" s="31">
        <v>7.0779348999999991E-2</v>
      </c>
      <c r="R52" s="31">
        <v>6.8539821000000001E-2</v>
      </c>
      <c r="S52" s="31">
        <v>7.369978499999999E-2</v>
      </c>
      <c r="T52" s="31">
        <v>7.2174976000000002E-2</v>
      </c>
      <c r="U52" s="31">
        <v>6.3817225000000005E-2</v>
      </c>
      <c r="V52" s="31">
        <v>5.5379571000000002E-2</v>
      </c>
      <c r="W52" s="31">
        <v>5.3634738999999994E-2</v>
      </c>
      <c r="X52" s="31">
        <v>5.5993673000000001E-2</v>
      </c>
      <c r="Y52" s="31">
        <v>6.6469458999999995E-2</v>
      </c>
      <c r="Z52" s="31">
        <v>6.3270032000000018E-2</v>
      </c>
      <c r="AA52" s="31">
        <v>7.1903754999999986E-2</v>
      </c>
      <c r="AB52" s="31">
        <v>6.7659129999999998E-2</v>
      </c>
      <c r="AC52" s="31">
        <v>7.2960118000000004E-2</v>
      </c>
      <c r="AD52" s="31">
        <v>6.9329324999999997E-2</v>
      </c>
      <c r="AE52" s="31">
        <v>6.969189399999999E-2</v>
      </c>
      <c r="AF52" s="31">
        <v>7.1108645999999998E-2</v>
      </c>
      <c r="AG52" s="31">
        <v>7.3826709000000018E-2</v>
      </c>
      <c r="AH52" s="31">
        <v>6.2885172999999989E-2</v>
      </c>
      <c r="AI52" s="31">
        <v>6.6287621000000019E-2</v>
      </c>
      <c r="AJ52" s="31">
        <v>6.9724917999999969E-2</v>
      </c>
      <c r="AK52" s="31">
        <v>6.5443942000000019E-2</v>
      </c>
      <c r="AL52" s="31">
        <v>6.3606737999999996E-2</v>
      </c>
      <c r="AM52" s="31">
        <v>7.7943376000000009E-2</v>
      </c>
      <c r="AN52" s="31">
        <v>6.7246890000000004E-2</v>
      </c>
      <c r="AO52" s="32">
        <v>7.7180995000000002E-2</v>
      </c>
      <c r="AP52" s="41"/>
      <c r="AQ52" s="42">
        <f t="shared" ca="1" si="9"/>
        <v>0.14772586509205099</v>
      </c>
      <c r="AR52" s="42">
        <f t="shared" ca="1" si="10"/>
        <v>0.17934514091464693</v>
      </c>
      <c r="AU52" s="172"/>
      <c r="AV52" s="172"/>
    </row>
    <row r="53" spans="1:53" x14ac:dyDescent="0.35">
      <c r="A53" s="9"/>
      <c r="B53" s="44" t="s">
        <v>35</v>
      </c>
      <c r="D53" s="40">
        <v>5.8883000000000005E-2</v>
      </c>
      <c r="E53" s="40">
        <v>7.6450830000000081E-2</v>
      </c>
      <c r="F53" s="40">
        <v>6.6162010000001339E-2</v>
      </c>
      <c r="G53" s="40">
        <v>7.3919689999997984E-2</v>
      </c>
      <c r="H53" s="40">
        <v>6.799028E-2</v>
      </c>
      <c r="I53" s="40">
        <v>7.5121580000000021E-2</v>
      </c>
      <c r="J53" s="40">
        <v>6.3999879999999995E-2</v>
      </c>
      <c r="K53" s="40">
        <v>6.6115010000000002E-2</v>
      </c>
      <c r="L53" s="40">
        <v>6.1232379999999996E-2</v>
      </c>
      <c r="M53" s="40">
        <v>8.0941849999999996E-2</v>
      </c>
      <c r="N53" s="40">
        <v>4.6654729999999998E-2</v>
      </c>
      <c r="O53" s="40">
        <v>4.4355240000000004E-2</v>
      </c>
      <c r="P53" s="40">
        <v>5.4146259999999995E-2</v>
      </c>
      <c r="Q53" s="31">
        <v>7.1266759999999985E-2</v>
      </c>
      <c r="R53" s="31">
        <v>6.6923980000000008E-2</v>
      </c>
      <c r="S53" s="31">
        <v>6.3644349999999961E-2</v>
      </c>
      <c r="T53" s="31">
        <v>5.807859000000002E-2</v>
      </c>
      <c r="U53" s="31">
        <v>7.3250149999999986E-2</v>
      </c>
      <c r="V53" s="31">
        <v>7.9227289999999978E-2</v>
      </c>
      <c r="W53" s="31">
        <v>7.4717159999999963E-2</v>
      </c>
      <c r="X53" s="31">
        <v>8.1798109999999993E-2</v>
      </c>
      <c r="Y53" s="31">
        <v>8.7239362000000001E-2</v>
      </c>
      <c r="Z53" s="31">
        <v>6.1973980000000012E-2</v>
      </c>
      <c r="AA53" s="31">
        <v>6.8093180000000003E-2</v>
      </c>
      <c r="AB53" s="31">
        <v>7.1996420000000019E-2</v>
      </c>
      <c r="AC53" s="31">
        <v>7.719361000000001E-2</v>
      </c>
      <c r="AD53" s="31">
        <v>7.9181789999999974E-2</v>
      </c>
      <c r="AE53" s="31">
        <v>5.2704203299999988E-2</v>
      </c>
      <c r="AF53" s="31">
        <v>6.0755069999999994E-2</v>
      </c>
      <c r="AG53" s="31">
        <v>6.8002641999999974E-2</v>
      </c>
      <c r="AH53" s="31">
        <v>7.4539930000000004E-2</v>
      </c>
      <c r="AI53" s="31">
        <v>5.0150760000000003E-2</v>
      </c>
      <c r="AJ53" s="31">
        <v>7.2338240000000012E-2</v>
      </c>
      <c r="AK53" s="31">
        <v>6.1506179999999994E-2</v>
      </c>
      <c r="AL53" s="31">
        <v>6.6291920000000004E-2</v>
      </c>
      <c r="AM53" s="31">
        <v>6.8029430000000002E-2</v>
      </c>
      <c r="AN53" s="31">
        <v>6.4975060000000001E-2</v>
      </c>
      <c r="AO53" s="32">
        <v>6.2079500000000003E-2</v>
      </c>
      <c r="AP53" s="41"/>
      <c r="AQ53" s="42">
        <f t="shared" ca="1" si="9"/>
        <v>-4.4564175854550969E-2</v>
      </c>
      <c r="AR53" s="42">
        <f t="shared" ca="1" si="10"/>
        <v>9.3213397417952759E-3</v>
      </c>
      <c r="AU53" s="172"/>
      <c r="AV53" s="172"/>
    </row>
    <row r="54" spans="1:53" x14ac:dyDescent="0.35">
      <c r="A54" s="9"/>
      <c r="B54" s="39" t="s">
        <v>36</v>
      </c>
      <c r="C54" s="47"/>
      <c r="D54" s="48">
        <v>0.38979978300000001</v>
      </c>
      <c r="E54" s="48">
        <v>0.47066686199999991</v>
      </c>
      <c r="F54" s="48">
        <v>0.44465882000000001</v>
      </c>
      <c r="G54" s="48">
        <v>0.40069180999999993</v>
      </c>
      <c r="H54" s="48">
        <v>0.4300195389999999</v>
      </c>
      <c r="I54" s="48">
        <v>0.46802564000000002</v>
      </c>
      <c r="J54" s="48">
        <v>0.53532363900000002</v>
      </c>
      <c r="K54" s="48">
        <v>0.54865956699999985</v>
      </c>
      <c r="L54" s="48">
        <f>SUM(L55:L56)</f>
        <v>0.5675239339999999</v>
      </c>
      <c r="M54" s="48">
        <f t="shared" ref="M54:AO54" si="12">SUM(M55:M56)</f>
        <v>0.65488219399999992</v>
      </c>
      <c r="N54" s="48">
        <f t="shared" si="12"/>
        <v>0.54318458200000019</v>
      </c>
      <c r="O54" s="48">
        <f t="shared" si="12"/>
        <v>0.57016889500000012</v>
      </c>
      <c r="P54" s="48">
        <f t="shared" si="12"/>
        <v>0.51595310899999991</v>
      </c>
      <c r="Q54" s="49">
        <f t="shared" si="12"/>
        <v>0.60287512099999996</v>
      </c>
      <c r="R54" s="49">
        <f t="shared" si="12"/>
        <v>0.59357805299999988</v>
      </c>
      <c r="S54" s="49">
        <f t="shared" si="12"/>
        <v>0.37657878299999992</v>
      </c>
      <c r="T54" s="49">
        <f t="shared" si="12"/>
        <v>0.51587770100000008</v>
      </c>
      <c r="U54" s="49">
        <f t="shared" si="12"/>
        <v>0.46645878399999996</v>
      </c>
      <c r="V54" s="49">
        <f t="shared" si="12"/>
        <v>0.6759486509999999</v>
      </c>
      <c r="W54" s="49">
        <f t="shared" si="12"/>
        <v>0.53707417800000024</v>
      </c>
      <c r="X54" s="49">
        <f t="shared" si="12"/>
        <v>0.41319366200000041</v>
      </c>
      <c r="Y54" s="49">
        <f t="shared" si="12"/>
        <v>0.70956630100000018</v>
      </c>
      <c r="Z54" s="49">
        <f t="shared" si="12"/>
        <v>0.58856552229500025</v>
      </c>
      <c r="AA54" s="49">
        <f t="shared" si="12"/>
        <v>0.56538995600000019</v>
      </c>
      <c r="AB54" s="49">
        <f t="shared" si="12"/>
        <v>0.55552357599999991</v>
      </c>
      <c r="AC54" s="49">
        <f t="shared" si="12"/>
        <v>0.48208153400000003</v>
      </c>
      <c r="AD54" s="49">
        <f t="shared" si="12"/>
        <v>0.73684513200000012</v>
      </c>
      <c r="AE54" s="49">
        <f t="shared" si="12"/>
        <v>0.63984261600000003</v>
      </c>
      <c r="AF54" s="49">
        <f t="shared" si="12"/>
        <v>0.59527961799999929</v>
      </c>
      <c r="AG54" s="49">
        <f t="shared" si="12"/>
        <v>0.63783707600000006</v>
      </c>
      <c r="AH54" s="49">
        <f t="shared" si="12"/>
        <v>0.63245717900000009</v>
      </c>
      <c r="AI54" s="49">
        <f t="shared" si="12"/>
        <v>0.67353588599999958</v>
      </c>
      <c r="AJ54" s="49">
        <f t="shared" si="12"/>
        <v>0.53915439199999993</v>
      </c>
      <c r="AK54" s="49">
        <f t="shared" si="12"/>
        <v>0.47829899999999986</v>
      </c>
      <c r="AL54" s="49">
        <f t="shared" si="12"/>
        <v>0.71625750000000021</v>
      </c>
      <c r="AM54" s="49">
        <f t="shared" si="12"/>
        <v>0.58662680099999986</v>
      </c>
      <c r="AN54" s="49">
        <f t="shared" si="12"/>
        <v>0.63473491699999995</v>
      </c>
      <c r="AO54" s="50">
        <f t="shared" si="12"/>
        <v>0.67914134300000006</v>
      </c>
      <c r="AP54" s="51"/>
      <c r="AQ54" s="52">
        <f t="shared" ca="1" si="9"/>
        <v>6.9960584821584737E-2</v>
      </c>
      <c r="AR54" s="52">
        <f t="shared" ca="1" si="10"/>
        <v>0.41990960257077736</v>
      </c>
      <c r="AS54" s="53"/>
      <c r="AU54" s="172"/>
      <c r="AV54" s="172"/>
    </row>
    <row r="55" spans="1:53" x14ac:dyDescent="0.35">
      <c r="A55" s="9"/>
      <c r="B55" s="44" t="s">
        <v>37</v>
      </c>
      <c r="D55" s="40">
        <v>0.32721408699999999</v>
      </c>
      <c r="E55" s="40">
        <v>0.39389717199999991</v>
      </c>
      <c r="F55" s="40">
        <v>0.36615206</v>
      </c>
      <c r="G55" s="40">
        <v>0.33365367000000001</v>
      </c>
      <c r="H55" s="40">
        <v>0.35949977899999996</v>
      </c>
      <c r="I55" s="40">
        <v>0.39002787000000005</v>
      </c>
      <c r="J55" s="40">
        <v>0.45526863900000014</v>
      </c>
      <c r="K55" s="40">
        <v>0.47212094900000001</v>
      </c>
      <c r="L55" s="40">
        <v>0.490163774</v>
      </c>
      <c r="M55" s="40">
        <v>0.567927654</v>
      </c>
      <c r="N55" s="40">
        <v>0.45897431200000033</v>
      </c>
      <c r="O55" s="40">
        <v>0.48742989500000006</v>
      </c>
      <c r="P55" s="40">
        <v>0.44116840899999998</v>
      </c>
      <c r="Q55" s="31">
        <v>0.53900172099999999</v>
      </c>
      <c r="R55" s="31">
        <v>0.52065130299999995</v>
      </c>
      <c r="S55" s="31">
        <v>0.316824153</v>
      </c>
      <c r="T55" s="31">
        <v>0.45569752100000011</v>
      </c>
      <c r="U55" s="31">
        <v>0.401132614</v>
      </c>
      <c r="V55" s="31">
        <v>0.60665010099999994</v>
      </c>
      <c r="W55" s="31">
        <v>0.47237128800000033</v>
      </c>
      <c r="X55" s="31">
        <v>0.35468254200000043</v>
      </c>
      <c r="Y55" s="31">
        <v>0.63790848100000019</v>
      </c>
      <c r="Z55" s="31">
        <v>0.51363864229500034</v>
      </c>
      <c r="AA55" s="31">
        <v>0.49990659600000031</v>
      </c>
      <c r="AB55" s="31">
        <v>0.49356550799999993</v>
      </c>
      <c r="AC55" s="31">
        <v>0.42628532800000007</v>
      </c>
      <c r="AD55" s="31">
        <v>0.66419499200000021</v>
      </c>
      <c r="AE55" s="31">
        <v>0.57816856500000013</v>
      </c>
      <c r="AF55" s="31">
        <v>0.52579538199999942</v>
      </c>
      <c r="AG55" s="31">
        <v>0.56986495700000017</v>
      </c>
      <c r="AH55" s="31">
        <v>0.56757467500000014</v>
      </c>
      <c r="AI55" s="31">
        <v>0.59624881399999963</v>
      </c>
      <c r="AJ55" s="31">
        <v>0.47419945199999997</v>
      </c>
      <c r="AK55" s="31">
        <v>0.42553795499999991</v>
      </c>
      <c r="AL55" s="31">
        <v>0.64226029600000012</v>
      </c>
      <c r="AM55" s="31">
        <v>0.52208373799999985</v>
      </c>
      <c r="AN55" s="31">
        <v>0.57175358499999995</v>
      </c>
      <c r="AO55" s="32">
        <v>0.59904832100000005</v>
      </c>
      <c r="AP55" s="41"/>
      <c r="AQ55" s="42">
        <f t="shared" ca="1" si="9"/>
        <v>4.77386355172571E-2</v>
      </c>
      <c r="AR55" s="42">
        <f t="shared" ca="1" si="10"/>
        <v>0.40774357248579673</v>
      </c>
      <c r="AU55" s="172"/>
      <c r="AV55" s="172"/>
    </row>
    <row r="56" spans="1:53" x14ac:dyDescent="0.35">
      <c r="A56" s="9"/>
      <c r="B56" s="44" t="s">
        <v>38</v>
      </c>
      <c r="D56" s="40">
        <v>6.258569600000001E-2</v>
      </c>
      <c r="E56" s="40">
        <v>7.6769690000000002E-2</v>
      </c>
      <c r="F56" s="40">
        <v>7.8506759999999995E-2</v>
      </c>
      <c r="G56" s="40">
        <v>6.7038139999999927E-2</v>
      </c>
      <c r="H56" s="40">
        <v>7.0519759999999918E-2</v>
      </c>
      <c r="I56" s="40">
        <v>7.7997769999999939E-2</v>
      </c>
      <c r="J56" s="40">
        <v>8.0054999999999904E-2</v>
      </c>
      <c r="K56" s="40">
        <v>7.6538617999999822E-2</v>
      </c>
      <c r="L56" s="40">
        <v>7.7360159999999928E-2</v>
      </c>
      <c r="M56" s="40">
        <v>8.6954539999999927E-2</v>
      </c>
      <c r="N56" s="40">
        <v>8.4210269999999893E-2</v>
      </c>
      <c r="O56" s="40">
        <v>8.2739000000000007E-2</v>
      </c>
      <c r="P56" s="40">
        <v>7.4784699999999898E-2</v>
      </c>
      <c r="Q56" s="31">
        <v>6.3873399999999927E-2</v>
      </c>
      <c r="R56" s="31">
        <v>7.2926749999999929E-2</v>
      </c>
      <c r="S56" s="31">
        <v>5.9754629999999934E-2</v>
      </c>
      <c r="T56" s="31">
        <v>6.0180179999999937E-2</v>
      </c>
      <c r="U56" s="31">
        <v>6.5326169999999947E-2</v>
      </c>
      <c r="V56" s="31">
        <v>6.9298549999999903E-2</v>
      </c>
      <c r="W56" s="31">
        <v>6.4702889999999944E-2</v>
      </c>
      <c r="X56" s="31">
        <v>5.8511119999999951E-2</v>
      </c>
      <c r="Y56" s="31">
        <v>7.1657819999999928E-2</v>
      </c>
      <c r="Z56" s="31">
        <v>7.492687999999989E-2</v>
      </c>
      <c r="AA56" s="31">
        <v>6.5483359999999921E-2</v>
      </c>
      <c r="AB56" s="31">
        <v>6.1958067999999929E-2</v>
      </c>
      <c r="AC56" s="31">
        <v>5.5796205999999952E-2</v>
      </c>
      <c r="AD56" s="31">
        <v>7.2650139999999933E-2</v>
      </c>
      <c r="AE56" s="31">
        <v>6.1674050999999938E-2</v>
      </c>
      <c r="AF56" s="31">
        <v>6.9484235999999922E-2</v>
      </c>
      <c r="AG56" s="31">
        <v>6.7972118999999914E-2</v>
      </c>
      <c r="AH56" s="31">
        <v>6.4882503999999952E-2</v>
      </c>
      <c r="AI56" s="31">
        <v>7.7287071999999943E-2</v>
      </c>
      <c r="AJ56" s="31">
        <v>6.4954939999999947E-2</v>
      </c>
      <c r="AK56" s="31">
        <v>5.2761044999999951E-2</v>
      </c>
      <c r="AL56" s="31">
        <v>7.399720400000008E-2</v>
      </c>
      <c r="AM56" s="31">
        <v>6.4543063000000039E-2</v>
      </c>
      <c r="AN56" s="31">
        <v>6.2981332000000001E-2</v>
      </c>
      <c r="AO56" s="32">
        <v>8.0093022000000014E-2</v>
      </c>
      <c r="AP56" s="41"/>
      <c r="AQ56" s="42">
        <f t="shared" ca="1" si="9"/>
        <v>0.27169463484830736</v>
      </c>
      <c r="AR56" s="42">
        <f t="shared" ca="1" si="10"/>
        <v>0.51803327625523887</v>
      </c>
      <c r="AU56" s="172"/>
      <c r="AV56" s="172"/>
    </row>
    <row r="57" spans="1:53" x14ac:dyDescent="0.35">
      <c r="A57" s="9"/>
      <c r="B57" s="39" t="s">
        <v>39</v>
      </c>
      <c r="C57" s="47"/>
      <c r="D57" s="77">
        <v>3.8719792196847216</v>
      </c>
      <c r="E57" s="77">
        <v>3.8179714831684293</v>
      </c>
      <c r="F57" s="77">
        <v>3.8156977288373346</v>
      </c>
      <c r="G57" s="77">
        <v>3.6781519748396492</v>
      </c>
      <c r="H57" s="77">
        <v>3.7634165688461008</v>
      </c>
      <c r="I57" s="77">
        <v>3.7735305932976</v>
      </c>
      <c r="J57" s="77">
        <v>3.7240345421527996</v>
      </c>
      <c r="K57" s="77">
        <v>3.5670821115553935</v>
      </c>
      <c r="L57" s="48">
        <f>L42+L46+L54</f>
        <v>3.8918826368872996</v>
      </c>
      <c r="M57" s="48">
        <f t="shared" ref="M57:AO57" si="13">M42+M46+M54</f>
        <v>3.8339465887567492</v>
      </c>
      <c r="N57" s="48">
        <f t="shared" si="13"/>
        <v>3.5782845162266006</v>
      </c>
      <c r="O57" s="48">
        <f t="shared" si="13"/>
        <v>3.8425929901974509</v>
      </c>
      <c r="P57" s="48">
        <f t="shared" si="13"/>
        <v>3.9577658802556974</v>
      </c>
      <c r="Q57" s="49">
        <f t="shared" si="13"/>
        <v>4.0115815560090491</v>
      </c>
      <c r="R57" s="49">
        <f t="shared" si="13"/>
        <v>4.1227592052488973</v>
      </c>
      <c r="S57" s="49">
        <f t="shared" si="13"/>
        <v>3.7368284797702969</v>
      </c>
      <c r="T57" s="49">
        <f t="shared" si="13"/>
        <v>4.1263027806553945</v>
      </c>
      <c r="U57" s="49">
        <f t="shared" si="13"/>
        <v>3.9436931355768974</v>
      </c>
      <c r="V57" s="49">
        <f t="shared" si="13"/>
        <v>4.2196336202472979</v>
      </c>
      <c r="W57" s="49">
        <f t="shared" si="13"/>
        <v>3.6351871179770523</v>
      </c>
      <c r="X57" s="49">
        <f t="shared" si="13"/>
        <v>3.6740543963243484</v>
      </c>
      <c r="Y57" s="49">
        <f t="shared" si="13"/>
        <v>4.19518288394395</v>
      </c>
      <c r="Z57" s="49">
        <f t="shared" si="13"/>
        <v>4.2399636324377514</v>
      </c>
      <c r="AA57" s="49">
        <f t="shared" si="13"/>
        <v>4.3601436750930063</v>
      </c>
      <c r="AB57" s="49">
        <f t="shared" si="13"/>
        <v>4.1464804743350001</v>
      </c>
      <c r="AC57" s="49">
        <f t="shared" si="13"/>
        <v>4.3839226009645493</v>
      </c>
      <c r="AD57" s="49">
        <f t="shared" si="13"/>
        <v>4.4176808678133499</v>
      </c>
      <c r="AE57" s="49">
        <f t="shared" si="13"/>
        <v>4.6426813534026996</v>
      </c>
      <c r="AF57" s="49">
        <f t="shared" si="13"/>
        <v>4.6138855658061484</v>
      </c>
      <c r="AG57" s="49">
        <f t="shared" si="13"/>
        <v>4.2679216424440991</v>
      </c>
      <c r="AH57" s="49">
        <f t="shared" si="13"/>
        <v>4.0151120152752497</v>
      </c>
      <c r="AI57" s="49">
        <f t="shared" si="13"/>
        <v>4.1722925518683498</v>
      </c>
      <c r="AJ57" s="49">
        <f t="shared" si="13"/>
        <v>4.50460632731515</v>
      </c>
      <c r="AK57" s="49">
        <f t="shared" si="13"/>
        <v>4.3523816721096997</v>
      </c>
      <c r="AL57" s="49">
        <f t="shared" si="13"/>
        <v>4.4433249095751508</v>
      </c>
      <c r="AM57" s="49">
        <f t="shared" si="13"/>
        <v>4.2199727213999987</v>
      </c>
      <c r="AN57" s="49">
        <f t="shared" si="13"/>
        <v>3.9075828919999993</v>
      </c>
      <c r="AO57" s="50">
        <f t="shared" si="13"/>
        <v>4.3292171220000002</v>
      </c>
      <c r="AP57" s="51"/>
      <c r="AQ57" s="52">
        <f t="shared" ca="1" si="9"/>
        <v>0.10790154467694424</v>
      </c>
      <c r="AR57" s="52">
        <f t="shared" ca="1" si="10"/>
        <v>-5.3222699328367984E-3</v>
      </c>
      <c r="AS57" s="53"/>
      <c r="AU57" s="172"/>
      <c r="AV57" s="172"/>
    </row>
    <row r="58" spans="1:53" x14ac:dyDescent="0.35">
      <c r="A58" s="9"/>
      <c r="B58" s="9"/>
      <c r="C58" s="20"/>
      <c r="D58" s="20"/>
      <c r="E58" s="20"/>
      <c r="F58" s="20"/>
      <c r="G58" s="20"/>
      <c r="H58" s="20"/>
      <c r="I58" s="20"/>
      <c r="J58" s="20"/>
      <c r="K58" s="20"/>
      <c r="L58" s="20"/>
      <c r="M58" s="20"/>
      <c r="N58" s="20"/>
      <c r="O58" s="20"/>
      <c r="P58" s="20"/>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8"/>
      <c r="AQ58" s="22"/>
      <c r="AR58" s="22"/>
      <c r="AU58" s="172"/>
      <c r="AV58" s="172"/>
    </row>
    <row r="59" spans="1:53" ht="16.5" x14ac:dyDescent="0.35">
      <c r="A59" s="19"/>
      <c r="B59" s="9" t="s">
        <v>95</v>
      </c>
      <c r="C59" s="20"/>
      <c r="D59" s="20"/>
      <c r="E59" s="20"/>
      <c r="F59" s="20"/>
      <c r="G59" s="20"/>
      <c r="H59" s="20"/>
      <c r="I59" s="20"/>
      <c r="J59" s="20"/>
      <c r="K59" s="20"/>
      <c r="L59" s="20"/>
      <c r="M59" s="20"/>
      <c r="N59" s="20"/>
      <c r="O59" s="20"/>
      <c r="P59" s="20"/>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21"/>
      <c r="AQ59" s="22"/>
      <c r="AR59" s="22"/>
      <c r="AU59" s="172"/>
      <c r="AV59" s="172"/>
    </row>
    <row r="60" spans="1:53" x14ac:dyDescent="0.35">
      <c r="B60" s="23" t="s">
        <v>8</v>
      </c>
      <c r="C60" s="24"/>
      <c r="D60" s="25" t="str">
        <f>D$10</f>
        <v>Q1 2012</v>
      </c>
      <c r="E60" s="25" t="str">
        <f t="shared" ref="E60:AR60" si="14">E$10</f>
        <v>Q2 2012</v>
      </c>
      <c r="F60" s="25" t="str">
        <f t="shared" si="14"/>
        <v>Q3 2012</v>
      </c>
      <c r="G60" s="25" t="str">
        <f t="shared" si="14"/>
        <v>Q4 2012</v>
      </c>
      <c r="H60" s="25" t="str">
        <f t="shared" si="14"/>
        <v>Q1 2013</v>
      </c>
      <c r="I60" s="25" t="str">
        <f t="shared" si="14"/>
        <v>Q2 2013</v>
      </c>
      <c r="J60" s="25" t="str">
        <f t="shared" si="14"/>
        <v>Q3 2013</v>
      </c>
      <c r="K60" s="25" t="str">
        <f t="shared" si="14"/>
        <v>Q4 2013</v>
      </c>
      <c r="L60" s="25" t="str">
        <f t="shared" si="14"/>
        <v>Q1 2014</v>
      </c>
      <c r="M60" s="25" t="str">
        <f t="shared" si="14"/>
        <v>Q2 2014</v>
      </c>
      <c r="N60" s="25" t="str">
        <f t="shared" si="14"/>
        <v>Q3 2014</v>
      </c>
      <c r="O60" s="25" t="str">
        <f t="shared" si="14"/>
        <v>Q4 2014</v>
      </c>
      <c r="P60" s="25" t="str">
        <f t="shared" si="14"/>
        <v>Q1 2015</v>
      </c>
      <c r="Q60" s="25" t="str">
        <f t="shared" si="14"/>
        <v>Q2 2015</v>
      </c>
      <c r="R60" s="25" t="str">
        <f t="shared" si="14"/>
        <v>Q3 2015</v>
      </c>
      <c r="S60" s="25" t="str">
        <f t="shared" si="14"/>
        <v>Q4 2015</v>
      </c>
      <c r="T60" s="25" t="str">
        <f t="shared" si="14"/>
        <v>Q1 2016</v>
      </c>
      <c r="U60" s="25" t="str">
        <f t="shared" si="14"/>
        <v>Q2 2016</v>
      </c>
      <c r="V60" s="25" t="str">
        <f t="shared" si="14"/>
        <v>Q3 2016</v>
      </c>
      <c r="W60" s="25" t="str">
        <f t="shared" si="14"/>
        <v>Q4 2016</v>
      </c>
      <c r="X60" s="25" t="str">
        <f t="shared" si="14"/>
        <v>Q1 2017</v>
      </c>
      <c r="Y60" s="25" t="str">
        <f t="shared" si="14"/>
        <v>Q2 2017</v>
      </c>
      <c r="Z60" s="25" t="str">
        <f t="shared" si="14"/>
        <v>Q3 2017</v>
      </c>
      <c r="AA60" s="25" t="str">
        <f t="shared" si="14"/>
        <v>Q4 2017</v>
      </c>
      <c r="AB60" s="25" t="str">
        <f t="shared" si="14"/>
        <v>Q1 2018</v>
      </c>
      <c r="AC60" s="25" t="str">
        <f t="shared" si="14"/>
        <v>Q2 2018</v>
      </c>
      <c r="AD60" s="25" t="str">
        <f t="shared" si="14"/>
        <v>Q3 2018</v>
      </c>
      <c r="AE60" s="25" t="str">
        <f t="shared" si="14"/>
        <v>Q4 2018</v>
      </c>
      <c r="AF60" s="25" t="str">
        <f t="shared" si="14"/>
        <v>Q1 2019</v>
      </c>
      <c r="AG60" s="25" t="str">
        <f t="shared" si="14"/>
        <v>Q2 2019</v>
      </c>
      <c r="AH60" s="25" t="str">
        <f t="shared" si="14"/>
        <v>Q3 2019</v>
      </c>
      <c r="AI60" s="25" t="str">
        <f t="shared" si="14"/>
        <v>Q4 2019</v>
      </c>
      <c r="AJ60" s="25" t="str">
        <f t="shared" si="14"/>
        <v>Q1 2020</v>
      </c>
      <c r="AK60" s="25" t="str">
        <f t="shared" si="14"/>
        <v>Q2 2020</v>
      </c>
      <c r="AL60" s="25" t="str">
        <f t="shared" si="14"/>
        <v>Q3 2020</v>
      </c>
      <c r="AM60" s="25" t="str">
        <f t="shared" si="14"/>
        <v>Q4 2020</v>
      </c>
      <c r="AN60" s="25" t="str">
        <f t="shared" si="14"/>
        <v>Q1 2021</v>
      </c>
      <c r="AO60" s="26" t="str">
        <f t="shared" si="14"/>
        <v>Q2 2021</v>
      </c>
      <c r="AP60" s="27"/>
      <c r="AQ60" s="28" t="str">
        <f>AQ$10</f>
        <v>QoQ</v>
      </c>
      <c r="AR60" s="28" t="str">
        <f t="shared" si="14"/>
        <v>YoY</v>
      </c>
      <c r="AU60" s="172"/>
      <c r="AV60" s="172"/>
    </row>
    <row r="61" spans="1:53" x14ac:dyDescent="0.35">
      <c r="B61" s="79" t="s">
        <v>25</v>
      </c>
      <c r="C61" s="80"/>
      <c r="D61" s="40">
        <v>0.21964893299999996</v>
      </c>
      <c r="E61" s="40">
        <v>0.14166192999999999</v>
      </c>
      <c r="F61" s="40">
        <v>0.20694889999999991</v>
      </c>
      <c r="G61" s="40">
        <v>4.6374170000000006E-2</v>
      </c>
      <c r="H61" s="40">
        <v>4.2435509999999996E-2</v>
      </c>
      <c r="I61" s="40">
        <v>9.0533230000000006E-2</v>
      </c>
      <c r="J61" s="40">
        <v>9.4686100000000023E-3</v>
      </c>
      <c r="K61" s="40">
        <v>2.6467879999999843E-2</v>
      </c>
      <c r="L61" s="40">
        <v>6.2965499999999997E-3</v>
      </c>
      <c r="M61" s="40">
        <v>4.2422000000000007E-3</v>
      </c>
      <c r="N61" s="40">
        <v>9.7008070000000002E-2</v>
      </c>
      <c r="O61" s="40">
        <v>0.15646412200000004</v>
      </c>
      <c r="P61" s="40">
        <v>0.15462864000000001</v>
      </c>
      <c r="Q61" s="31">
        <v>0.12019350499999999</v>
      </c>
      <c r="R61" s="31">
        <v>0.22162259899999998</v>
      </c>
      <c r="S61" s="31">
        <v>0.18662031500000001</v>
      </c>
      <c r="T61" s="31">
        <v>0.15005343400000001</v>
      </c>
      <c r="U61" s="31">
        <v>9.3806377999999996E-2</v>
      </c>
      <c r="V61" s="31">
        <v>0.10532237799999999</v>
      </c>
      <c r="W61" s="31">
        <v>8.6071750000000002E-2</v>
      </c>
      <c r="X61" s="31">
        <v>5.5570250000000002E-2</v>
      </c>
      <c r="Y61" s="31">
        <v>5.8522049999999999E-2</v>
      </c>
      <c r="Z61" s="31">
        <v>0.17809879600000003</v>
      </c>
      <c r="AA61" s="31">
        <v>0.14308935</v>
      </c>
      <c r="AB61" s="31">
        <v>0.25977946999999996</v>
      </c>
      <c r="AC61" s="31">
        <v>0.20506959999999999</v>
      </c>
      <c r="AD61" s="31">
        <v>0.14478625000000001</v>
      </c>
      <c r="AE61" s="31">
        <v>0.29736116499999998</v>
      </c>
      <c r="AF61" s="31">
        <v>4.7195999999999995E-2</v>
      </c>
      <c r="AG61" s="31">
        <v>0.15581900999999998</v>
      </c>
      <c r="AH61" s="31">
        <v>5.4032134000000009E-2</v>
      </c>
      <c r="AI61" s="31">
        <v>0.25289821000000001</v>
      </c>
      <c r="AJ61" s="31">
        <v>0.29157652500000009</v>
      </c>
      <c r="AK61" s="31">
        <v>0.36761543599999996</v>
      </c>
      <c r="AL61" s="31">
        <v>0.38885348999999997</v>
      </c>
      <c r="AM61" s="31">
        <v>0.43656046299999995</v>
      </c>
      <c r="AN61" s="31">
        <v>3.2172629999999994E-2</v>
      </c>
      <c r="AO61" s="32">
        <v>0.13423030399999997</v>
      </c>
      <c r="AP61" s="41"/>
      <c r="AQ61" s="42">
        <f t="shared" ref="AQ61:AQ77" ca="1" si="15">OFFSET(AP61,0,-1)/OFFSET(AP61,0,-2)-1</f>
        <v>3.172189342307421</v>
      </c>
      <c r="AR61" s="42">
        <f t="shared" ref="AR61:AR73" ca="1" si="16">OFFSET(AP61,0,-1)/OFFSET(AP61,0,-5)-1</f>
        <v>-0.63486216612514612</v>
      </c>
      <c r="AU61" s="172"/>
      <c r="AV61" s="172"/>
    </row>
    <row r="62" spans="1:53" x14ac:dyDescent="0.35">
      <c r="B62" s="79" t="s">
        <v>40</v>
      </c>
      <c r="C62" s="80"/>
      <c r="D62" s="40">
        <v>1.5705761199999997</v>
      </c>
      <c r="E62" s="40">
        <v>1.5923598799999998</v>
      </c>
      <c r="F62" s="40">
        <v>1.4634834700000563</v>
      </c>
      <c r="G62" s="40">
        <v>1.8438106100000002</v>
      </c>
      <c r="H62" s="40">
        <v>1.6233964100000002</v>
      </c>
      <c r="I62" s="40">
        <v>1.5309831490000001</v>
      </c>
      <c r="J62" s="40">
        <v>1.6899255599999996</v>
      </c>
      <c r="K62" s="40">
        <v>1.5632001499999992</v>
      </c>
      <c r="L62" s="40">
        <v>1.7740295999999995</v>
      </c>
      <c r="M62" s="40">
        <v>1.4248228229999993</v>
      </c>
      <c r="N62" s="40">
        <v>1.5411899500000004</v>
      </c>
      <c r="O62" s="40">
        <v>1.7494141500000004</v>
      </c>
      <c r="P62" s="40">
        <v>1.774642168999998</v>
      </c>
      <c r="Q62" s="31">
        <v>1.6296758939999996</v>
      </c>
      <c r="R62" s="31">
        <v>1.6371843529999983</v>
      </c>
      <c r="S62" s="31">
        <v>1.7927907599999986</v>
      </c>
      <c r="T62" s="31">
        <v>1.6254562299999953</v>
      </c>
      <c r="U62" s="31">
        <v>1.7049105499999984</v>
      </c>
      <c r="V62" s="31">
        <v>1.6322209700000003</v>
      </c>
      <c r="W62" s="31">
        <v>1.604710210000003</v>
      </c>
      <c r="X62" s="31">
        <v>1.6506349599999992</v>
      </c>
      <c r="Y62" s="31">
        <v>1.6594819200000002</v>
      </c>
      <c r="Z62" s="31">
        <v>1.7061611000000008</v>
      </c>
      <c r="AA62" s="31">
        <v>1.7121031300000076</v>
      </c>
      <c r="AB62" s="31">
        <v>1.82277665</v>
      </c>
      <c r="AC62" s="31">
        <v>1.7502814429999993</v>
      </c>
      <c r="AD62" s="31">
        <v>1.5850158100000002</v>
      </c>
      <c r="AE62" s="31">
        <v>1.9019034249999998</v>
      </c>
      <c r="AF62" s="31">
        <v>1.8518766799999999</v>
      </c>
      <c r="AG62" s="31">
        <v>1.5096453579999998</v>
      </c>
      <c r="AH62" s="31">
        <v>1.2895494119999997</v>
      </c>
      <c r="AI62" s="31">
        <v>1.4973586459999999</v>
      </c>
      <c r="AJ62" s="31">
        <v>1.665216781</v>
      </c>
      <c r="AK62" s="31">
        <v>1.57079649</v>
      </c>
      <c r="AL62" s="31">
        <v>1.3135084060000002</v>
      </c>
      <c r="AM62" s="31">
        <v>1.2292221119999986</v>
      </c>
      <c r="AN62" s="31">
        <v>1.5142076360000001</v>
      </c>
      <c r="AO62" s="32">
        <v>2.0144063609999998</v>
      </c>
      <c r="AP62" s="41"/>
      <c r="AQ62" s="42">
        <f t="shared" ca="1" si="15"/>
        <v>0.33033694528271407</v>
      </c>
      <c r="AR62" s="42">
        <f t="shared" ca="1" si="16"/>
        <v>0.28241078575366552</v>
      </c>
      <c r="AU62" s="172"/>
      <c r="AV62" s="172"/>
    </row>
    <row r="63" spans="1:53" x14ac:dyDescent="0.35">
      <c r="B63" s="81" t="s">
        <v>41</v>
      </c>
      <c r="C63" s="80"/>
      <c r="D63" s="40">
        <v>0.71183509099999975</v>
      </c>
      <c r="E63" s="40">
        <v>0.75083991800000005</v>
      </c>
      <c r="F63" s="40">
        <v>0.49824641999999991</v>
      </c>
      <c r="G63" s="40">
        <v>0.63838527999999972</v>
      </c>
      <c r="H63" s="40">
        <v>0.5128323100000004</v>
      </c>
      <c r="I63" s="40">
        <v>0.61634506900000019</v>
      </c>
      <c r="J63" s="40">
        <v>0.93306990999999995</v>
      </c>
      <c r="K63" s="40">
        <v>0.78300966999999899</v>
      </c>
      <c r="L63" s="40">
        <v>0.96305687999999978</v>
      </c>
      <c r="M63" s="40">
        <v>0.88433147299999937</v>
      </c>
      <c r="N63" s="40">
        <v>1.1450898600000001</v>
      </c>
      <c r="O63" s="40">
        <v>1.0776099400000001</v>
      </c>
      <c r="P63" s="40">
        <v>0.82550378000000002</v>
      </c>
      <c r="Q63" s="31">
        <v>1.1392476800000002</v>
      </c>
      <c r="R63" s="31">
        <v>0.9717173899999999</v>
      </c>
      <c r="S63" s="31">
        <v>0.89292393999999986</v>
      </c>
      <c r="T63" s="31">
        <v>0.76777998000000014</v>
      </c>
      <c r="U63" s="31">
        <v>1.2616321099999999</v>
      </c>
      <c r="V63" s="31">
        <v>1.0150620699999999</v>
      </c>
      <c r="W63" s="31">
        <v>0.91545435999999991</v>
      </c>
      <c r="X63" s="31">
        <v>1.17994014</v>
      </c>
      <c r="Y63" s="31">
        <v>1.2696489999999998</v>
      </c>
      <c r="Z63" s="31">
        <v>0.95802938999999998</v>
      </c>
      <c r="AA63" s="31">
        <v>0.80678092000000001</v>
      </c>
      <c r="AB63" s="31">
        <v>1.2541083599999998</v>
      </c>
      <c r="AC63" s="31">
        <v>1.1175726930000001</v>
      </c>
      <c r="AD63" s="31">
        <v>0.95643855000000022</v>
      </c>
      <c r="AE63" s="31">
        <v>0.9536976949999999</v>
      </c>
      <c r="AF63" s="31">
        <v>0.73509089999999999</v>
      </c>
      <c r="AG63" s="31">
        <v>0.93297144800000009</v>
      </c>
      <c r="AH63" s="31">
        <v>0.54952482200000008</v>
      </c>
      <c r="AI63" s="31">
        <v>0.85095742599999979</v>
      </c>
      <c r="AJ63" s="31">
        <v>0.96958349100000019</v>
      </c>
      <c r="AK63" s="31">
        <v>0.59795357000000005</v>
      </c>
      <c r="AL63" s="31">
        <v>0.41042461599999991</v>
      </c>
      <c r="AM63" s="31">
        <v>0.72797439199999969</v>
      </c>
      <c r="AN63" s="31">
        <v>0.91131532599999998</v>
      </c>
      <c r="AO63" s="32">
        <v>1.1295367010000001</v>
      </c>
      <c r="AP63" s="41"/>
      <c r="AQ63" s="42">
        <f t="shared" ca="1" si="15"/>
        <v>0.23945759362769703</v>
      </c>
      <c r="AR63" s="42">
        <f t="shared" ca="1" si="16"/>
        <v>0.88900402584769256</v>
      </c>
      <c r="AU63" s="172"/>
      <c r="AV63" s="172"/>
    </row>
    <row r="64" spans="1:53" x14ac:dyDescent="0.35">
      <c r="B64" s="81" t="s">
        <v>42</v>
      </c>
      <c r="C64" s="80"/>
      <c r="D64" s="40">
        <v>0.22612872999999978</v>
      </c>
      <c r="E64" s="40">
        <v>0.21761887000000002</v>
      </c>
      <c r="F64" s="40">
        <v>0.13278185999999997</v>
      </c>
      <c r="G64" s="40">
        <v>0.42398072999999969</v>
      </c>
      <c r="H64" s="40">
        <v>0.16403176000000042</v>
      </c>
      <c r="I64" s="40">
        <v>0.14267385700000018</v>
      </c>
      <c r="J64" s="40">
        <v>0.46605604999999994</v>
      </c>
      <c r="K64" s="40">
        <v>0.33656627999999911</v>
      </c>
      <c r="L64" s="40">
        <v>0.48005680999999978</v>
      </c>
      <c r="M64" s="40">
        <v>0.45427238199999942</v>
      </c>
      <c r="N64" s="40">
        <v>0.6836146700000002</v>
      </c>
      <c r="O64" s="40">
        <v>0.54263660000000002</v>
      </c>
      <c r="P64" s="40">
        <v>0.35911769000000004</v>
      </c>
      <c r="Q64" s="31">
        <v>0.39638884000000002</v>
      </c>
      <c r="R64" s="31">
        <v>0.54276015</v>
      </c>
      <c r="S64" s="31">
        <v>0.44242501000000001</v>
      </c>
      <c r="T64" s="31">
        <v>0.31460231000000005</v>
      </c>
      <c r="U64" s="31">
        <v>0.5962291099999999</v>
      </c>
      <c r="V64" s="31">
        <v>0.49208485999999996</v>
      </c>
      <c r="W64" s="31">
        <v>0.43636699000000001</v>
      </c>
      <c r="X64" s="31">
        <v>0.53274558999999999</v>
      </c>
      <c r="Y64" s="31">
        <v>0.68766574999999996</v>
      </c>
      <c r="Z64" s="31">
        <v>0.57243988000000001</v>
      </c>
      <c r="AA64" s="31">
        <v>0.3511147</v>
      </c>
      <c r="AB64" s="31">
        <v>0.65452058000000002</v>
      </c>
      <c r="AC64" s="31">
        <v>0.45790505999999997</v>
      </c>
      <c r="AD64" s="31">
        <v>0.41454038000000004</v>
      </c>
      <c r="AE64" s="31">
        <v>0.37622888999999998</v>
      </c>
      <c r="AF64" s="31">
        <v>0.29384859000000002</v>
      </c>
      <c r="AG64" s="31">
        <v>0.22374896399999999</v>
      </c>
      <c r="AH64" s="31">
        <v>0.11949971000000001</v>
      </c>
      <c r="AI64" s="31">
        <v>0.32780227699999998</v>
      </c>
      <c r="AJ64" s="31">
        <v>0.23547859899999996</v>
      </c>
      <c r="AK64" s="31">
        <v>0.12584786000000001</v>
      </c>
      <c r="AL64" s="31">
        <v>0.10222941000000003</v>
      </c>
      <c r="AM64" s="31">
        <v>0.14642618999999996</v>
      </c>
      <c r="AN64" s="31">
        <v>0.43201248000000003</v>
      </c>
      <c r="AO64" s="32">
        <v>0.67874385000000004</v>
      </c>
      <c r="AP64" s="41"/>
      <c r="AQ64" s="42">
        <f t="shared" ca="1" si="15"/>
        <v>0.57112093150642318</v>
      </c>
      <c r="AR64" s="42">
        <f t="shared" ca="1" si="16"/>
        <v>4.3933682304967281</v>
      </c>
      <c r="AT64" s="67"/>
      <c r="AU64" s="172"/>
      <c r="AV64" s="172"/>
      <c r="AW64" s="67"/>
      <c r="AX64" s="67"/>
      <c r="AY64" s="67"/>
      <c r="AZ64" s="67"/>
      <c r="BA64" s="67"/>
    </row>
    <row r="65" spans="2:49" x14ac:dyDescent="0.35">
      <c r="B65" s="81" t="s">
        <v>43</v>
      </c>
      <c r="C65" s="80"/>
      <c r="D65" s="40">
        <v>0.48570636100000003</v>
      </c>
      <c r="E65" s="40">
        <v>0.53322104800000003</v>
      </c>
      <c r="F65" s="40">
        <v>0.36546455999999994</v>
      </c>
      <c r="G65" s="40">
        <v>0.21440455</v>
      </c>
      <c r="H65" s="40">
        <v>0.34880054999999999</v>
      </c>
      <c r="I65" s="40">
        <v>0.47367121200000001</v>
      </c>
      <c r="J65" s="40">
        <v>0.46701385999999995</v>
      </c>
      <c r="K65" s="40">
        <v>0.44644338999999988</v>
      </c>
      <c r="L65" s="40">
        <v>0.48300006999999995</v>
      </c>
      <c r="M65" s="40">
        <v>0.43005909099999995</v>
      </c>
      <c r="N65" s="40">
        <v>0.46147518999999998</v>
      </c>
      <c r="O65" s="40">
        <v>0.53497333999999996</v>
      </c>
      <c r="P65" s="40">
        <v>0.46638609000000003</v>
      </c>
      <c r="Q65" s="31">
        <v>0.74285884000000013</v>
      </c>
      <c r="R65" s="31">
        <v>0.42895723999999996</v>
      </c>
      <c r="S65" s="31">
        <v>0.45049892999999985</v>
      </c>
      <c r="T65" s="31">
        <v>0.45317767000000003</v>
      </c>
      <c r="U65" s="31">
        <v>0.66540299999999986</v>
      </c>
      <c r="V65" s="31">
        <v>0.52297720999999997</v>
      </c>
      <c r="W65" s="31">
        <v>0.47908736999999996</v>
      </c>
      <c r="X65" s="31">
        <v>0.64719454999999992</v>
      </c>
      <c r="Y65" s="31">
        <v>0.58198324999999984</v>
      </c>
      <c r="Z65" s="31">
        <v>0.38558951000000002</v>
      </c>
      <c r="AA65" s="31">
        <v>0.45566622000000007</v>
      </c>
      <c r="AB65" s="31">
        <v>0.59958777999999979</v>
      </c>
      <c r="AC65" s="31">
        <v>0.65966763299999998</v>
      </c>
      <c r="AD65" s="31">
        <v>0.54189817000000007</v>
      </c>
      <c r="AE65" s="31">
        <v>0.57746880499999997</v>
      </c>
      <c r="AF65" s="31">
        <v>0.44124231000000003</v>
      </c>
      <c r="AG65" s="31">
        <v>0.7092224840000001</v>
      </c>
      <c r="AH65" s="31">
        <v>0.43002511200000004</v>
      </c>
      <c r="AI65" s="31">
        <v>0.52315514899999993</v>
      </c>
      <c r="AJ65" s="31">
        <v>0.73410489200000018</v>
      </c>
      <c r="AK65" s="31">
        <v>0.47210571000000001</v>
      </c>
      <c r="AL65" s="31">
        <v>0.30819520599999989</v>
      </c>
      <c r="AM65" s="31">
        <v>0.58154820200000024</v>
      </c>
      <c r="AN65" s="31">
        <v>0.47930284599999995</v>
      </c>
      <c r="AO65" s="32">
        <v>0.45079285099999999</v>
      </c>
      <c r="AP65" s="41"/>
      <c r="AQ65" s="42">
        <f t="shared" ca="1" si="15"/>
        <v>-5.9482215133769389E-2</v>
      </c>
      <c r="AR65" s="42">
        <f t="shared" ca="1" si="16"/>
        <v>-4.5144251697358251E-2</v>
      </c>
      <c r="AU65" s="172"/>
      <c r="AV65" s="172"/>
    </row>
    <row r="66" spans="2:49" x14ac:dyDescent="0.35">
      <c r="B66" s="79" t="s">
        <v>30</v>
      </c>
      <c r="C66" s="80"/>
      <c r="D66" s="40">
        <v>0.51737356000000001</v>
      </c>
      <c r="E66" s="40">
        <v>0.46838486000000007</v>
      </c>
      <c r="F66" s="40">
        <v>0.49958221000001307</v>
      </c>
      <c r="G66" s="40">
        <v>0.49307868000000388</v>
      </c>
      <c r="H66" s="40">
        <v>0.54703774000000005</v>
      </c>
      <c r="I66" s="40">
        <v>0.58381425600000003</v>
      </c>
      <c r="J66" s="40">
        <v>0.61032230399999998</v>
      </c>
      <c r="K66" s="40">
        <v>0.41565873999999997</v>
      </c>
      <c r="L66" s="40">
        <v>0.61658764999999993</v>
      </c>
      <c r="M66" s="40">
        <v>0.64641195100000004</v>
      </c>
      <c r="N66" s="40">
        <v>0.60086889899999996</v>
      </c>
      <c r="O66" s="40">
        <v>0.54242719200000011</v>
      </c>
      <c r="P66" s="40">
        <v>0.57098713000000001</v>
      </c>
      <c r="Q66" s="31">
        <v>0.6413823500000001</v>
      </c>
      <c r="R66" s="31">
        <v>0.71884704999999982</v>
      </c>
      <c r="S66" s="31">
        <v>0.57843490399999875</v>
      </c>
      <c r="T66" s="31">
        <v>0.74726814999999902</v>
      </c>
      <c r="U66" s="31">
        <v>0.6176673840000001</v>
      </c>
      <c r="V66" s="31">
        <v>0.73040430599999884</v>
      </c>
      <c r="W66" s="31">
        <v>0.50386837199999979</v>
      </c>
      <c r="X66" s="31">
        <v>0.65105306799999996</v>
      </c>
      <c r="Y66" s="31">
        <v>0.75087636699999971</v>
      </c>
      <c r="Z66" s="31">
        <v>0.65934250300000008</v>
      </c>
      <c r="AA66" s="31">
        <v>0.59477151099999859</v>
      </c>
      <c r="AB66" s="31">
        <v>0.51437325999999994</v>
      </c>
      <c r="AC66" s="31">
        <v>0.66643631700000017</v>
      </c>
      <c r="AD66" s="31">
        <v>0.56674030999999991</v>
      </c>
      <c r="AE66" s="31">
        <v>0.55608580600000002</v>
      </c>
      <c r="AF66" s="31">
        <v>0.68563171300000003</v>
      </c>
      <c r="AG66" s="31">
        <v>0.58805612399999996</v>
      </c>
      <c r="AH66" s="31">
        <v>0.56285574799999993</v>
      </c>
      <c r="AI66" s="31">
        <v>0.66910133900000013</v>
      </c>
      <c r="AJ66" s="31">
        <v>0.64129081999999993</v>
      </c>
      <c r="AK66" s="31">
        <v>0.76363260899999996</v>
      </c>
      <c r="AL66" s="31">
        <v>0.67996508000000011</v>
      </c>
      <c r="AM66" s="31">
        <v>0.70051451600000014</v>
      </c>
      <c r="AN66" s="31">
        <v>0.66647165799999997</v>
      </c>
      <c r="AO66" s="32">
        <v>0.60719583300000002</v>
      </c>
      <c r="AP66" s="41"/>
      <c r="AQ66" s="42">
        <f t="shared" ca="1" si="15"/>
        <v>-8.8939753534125421E-2</v>
      </c>
      <c r="AR66" s="42">
        <f t="shared" ca="1" si="16"/>
        <v>-0.20485869010342372</v>
      </c>
      <c r="AU66" s="172"/>
      <c r="AV66" s="172"/>
    </row>
    <row r="67" spans="2:49" x14ac:dyDescent="0.35">
      <c r="B67" s="79" t="s">
        <v>31</v>
      </c>
      <c r="C67" s="80"/>
      <c r="D67" s="40">
        <v>0.37000797999999996</v>
      </c>
      <c r="E67" s="40">
        <v>0.36802171999999983</v>
      </c>
      <c r="F67" s="40">
        <v>0.39514292999999984</v>
      </c>
      <c r="G67" s="40">
        <v>0.34811992000000008</v>
      </c>
      <c r="H67" s="40">
        <v>0.35702504000000002</v>
      </c>
      <c r="I67" s="40">
        <v>0.37415869999999996</v>
      </c>
      <c r="J67" s="40">
        <v>0.42115682000000004</v>
      </c>
      <c r="K67" s="40">
        <v>0.36552529</v>
      </c>
      <c r="L67" s="40">
        <v>0.36604034000000002</v>
      </c>
      <c r="M67" s="40">
        <v>0.39667069000000005</v>
      </c>
      <c r="N67" s="40">
        <v>0.40684235999999996</v>
      </c>
      <c r="O67" s="40">
        <v>0.33713327399999998</v>
      </c>
      <c r="P67" s="40">
        <v>0.34028573000000001</v>
      </c>
      <c r="Q67" s="31">
        <v>0.36915304700000001</v>
      </c>
      <c r="R67" s="31">
        <v>0.40526377499999983</v>
      </c>
      <c r="S67" s="31">
        <v>0.33146881500000008</v>
      </c>
      <c r="T67" s="31">
        <v>0.38572889099999985</v>
      </c>
      <c r="U67" s="31">
        <v>0.4074347479999999</v>
      </c>
      <c r="V67" s="31">
        <v>0.3866326909999997</v>
      </c>
      <c r="W67" s="31">
        <v>0.29953223599999979</v>
      </c>
      <c r="X67" s="31">
        <v>0.35479701899999982</v>
      </c>
      <c r="Y67" s="31">
        <v>0.4379168619999998</v>
      </c>
      <c r="Z67" s="31">
        <v>0.3956886599999998</v>
      </c>
      <c r="AA67" s="31">
        <v>0.36726197799999982</v>
      </c>
      <c r="AB67" s="31">
        <v>0.31754663800000005</v>
      </c>
      <c r="AC67" s="31">
        <v>0.36178416299999999</v>
      </c>
      <c r="AD67" s="31">
        <v>0.38887432</v>
      </c>
      <c r="AE67" s="31">
        <v>0.37865947999999999</v>
      </c>
      <c r="AF67" s="31">
        <v>0.40195946000000005</v>
      </c>
      <c r="AG67" s="31">
        <v>0.38778683599999997</v>
      </c>
      <c r="AH67" s="31">
        <v>0.41502330100000001</v>
      </c>
      <c r="AI67" s="31">
        <v>0.3638918109999999</v>
      </c>
      <c r="AJ67" s="31">
        <v>0.41628360199999997</v>
      </c>
      <c r="AK67" s="31">
        <v>0.322166283</v>
      </c>
      <c r="AL67" s="31">
        <v>0.41096376199999995</v>
      </c>
      <c r="AM67" s="31">
        <v>0.37437725300000024</v>
      </c>
      <c r="AN67" s="31">
        <v>0.38733937699999998</v>
      </c>
      <c r="AO67" s="32">
        <v>0.32331023599999997</v>
      </c>
      <c r="AP67" s="41"/>
      <c r="AQ67" s="42">
        <f t="shared" ca="1" si="15"/>
        <v>-0.1653050136444042</v>
      </c>
      <c r="AR67" s="42">
        <f t="shared" ca="1" si="16"/>
        <v>3.5508154029886274E-3</v>
      </c>
      <c r="AU67" s="172"/>
      <c r="AV67" s="172"/>
    </row>
    <row r="68" spans="2:49" x14ac:dyDescent="0.35">
      <c r="B68" s="79" t="s">
        <v>32</v>
      </c>
      <c r="C68" s="80"/>
      <c r="D68" s="40">
        <v>0.14520106000000002</v>
      </c>
      <c r="E68" s="40">
        <v>0.13058460999999993</v>
      </c>
      <c r="F68" s="40">
        <v>0.13396711000000183</v>
      </c>
      <c r="G68" s="40">
        <v>0.11951173000000034</v>
      </c>
      <c r="H68" s="40">
        <v>0.12118838999999999</v>
      </c>
      <c r="I68" s="40">
        <v>0.15619076000000001</v>
      </c>
      <c r="J68" s="40">
        <v>0.16005658</v>
      </c>
      <c r="K68" s="40">
        <v>0.14032979000000001</v>
      </c>
      <c r="L68" s="40">
        <v>0.14609761000000002</v>
      </c>
      <c r="M68" s="40">
        <v>0.16203473999999998</v>
      </c>
      <c r="N68" s="40">
        <v>0.14744849800000004</v>
      </c>
      <c r="O68" s="40">
        <v>0.13284272600000002</v>
      </c>
      <c r="P68" s="40">
        <v>0.16213079999999991</v>
      </c>
      <c r="Q68" s="31">
        <v>0.13856992599999987</v>
      </c>
      <c r="R68" s="31">
        <v>0.20763679799999971</v>
      </c>
      <c r="S68" s="31">
        <v>0.13986423899999983</v>
      </c>
      <c r="T68" s="31">
        <v>0.11165509799999987</v>
      </c>
      <c r="U68" s="31">
        <v>0.17139244899999967</v>
      </c>
      <c r="V68" s="31">
        <v>0.17489108999999964</v>
      </c>
      <c r="W68" s="31">
        <v>0.16180097399999971</v>
      </c>
      <c r="X68" s="31">
        <v>0.14451680999999986</v>
      </c>
      <c r="Y68" s="31">
        <v>0.16539456399999991</v>
      </c>
      <c r="Z68" s="31">
        <v>0.22740598799999984</v>
      </c>
      <c r="AA68" s="31">
        <v>0.17567114299999997</v>
      </c>
      <c r="AB68" s="31">
        <v>0.19681528200000001</v>
      </c>
      <c r="AC68" s="31">
        <v>0.19758311300000003</v>
      </c>
      <c r="AD68" s="31">
        <v>0.22670463100000002</v>
      </c>
      <c r="AE68" s="31">
        <v>0.18954384699999996</v>
      </c>
      <c r="AF68" s="31">
        <v>0.19539981000000003</v>
      </c>
      <c r="AG68" s="31">
        <v>0.17222094000000002</v>
      </c>
      <c r="AH68" s="31">
        <v>0.19963144600000002</v>
      </c>
      <c r="AI68" s="31">
        <v>0.21296606600000001</v>
      </c>
      <c r="AJ68" s="31">
        <v>0.21569749599999999</v>
      </c>
      <c r="AK68" s="31">
        <v>0.184751898</v>
      </c>
      <c r="AL68" s="31">
        <v>0.22867773600000005</v>
      </c>
      <c r="AM68" s="31">
        <v>0.20344034399999988</v>
      </c>
      <c r="AN68" s="31">
        <v>0.18419232399999996</v>
      </c>
      <c r="AO68" s="32">
        <v>0.21178561199999998</v>
      </c>
      <c r="AP68" s="41"/>
      <c r="AQ68" s="42">
        <f t="shared" ca="1" si="15"/>
        <v>0.1498069376658715</v>
      </c>
      <c r="AR68" s="42">
        <f t="shared" ca="1" si="16"/>
        <v>0.14632441827471765</v>
      </c>
      <c r="AU68" s="172"/>
      <c r="AV68" s="172"/>
    </row>
    <row r="69" spans="2:49" x14ac:dyDescent="0.35">
      <c r="B69" s="79" t="s">
        <v>33</v>
      </c>
      <c r="C69" s="80"/>
      <c r="D69" s="40">
        <v>0.11486665999999998</v>
      </c>
      <c r="E69" s="40">
        <v>0.1311195169999998</v>
      </c>
      <c r="F69" s="40">
        <v>0.13824701000000328</v>
      </c>
      <c r="G69" s="40">
        <v>0.11862280499999997</v>
      </c>
      <c r="H69" s="40">
        <v>0.14102089999999998</v>
      </c>
      <c r="I69" s="40">
        <v>0.12678829</v>
      </c>
      <c r="J69" s="40">
        <v>0.12566546000000001</v>
      </c>
      <c r="K69" s="40">
        <v>9.9019689999999994E-2</v>
      </c>
      <c r="L69" s="40">
        <v>0.13241365999999999</v>
      </c>
      <c r="M69" s="40">
        <v>0.12479219000000001</v>
      </c>
      <c r="N69" s="40">
        <v>0.12412328</v>
      </c>
      <c r="O69" s="40">
        <v>0.13260675000000002</v>
      </c>
      <c r="P69" s="40">
        <v>8.8691560000000016E-2</v>
      </c>
      <c r="Q69" s="31">
        <v>9.1007969999999869E-2</v>
      </c>
      <c r="R69" s="31">
        <v>0.11140560999999975</v>
      </c>
      <c r="S69" s="31">
        <v>8.3844604999999933E-2</v>
      </c>
      <c r="T69" s="31">
        <v>9.1270189999999848E-2</v>
      </c>
      <c r="U69" s="31">
        <v>0.11873580199999979</v>
      </c>
      <c r="V69" s="31">
        <v>0.1379198469999999</v>
      </c>
      <c r="W69" s="31">
        <v>0.111516029</v>
      </c>
      <c r="X69" s="31">
        <v>7.4784224000000066E-2</v>
      </c>
      <c r="Y69" s="31">
        <v>0.10217222999999993</v>
      </c>
      <c r="Z69" s="31">
        <v>0.13258834999999999</v>
      </c>
      <c r="AA69" s="31">
        <v>9.6364889999999939E-2</v>
      </c>
      <c r="AB69" s="31">
        <v>8.6709264999999897E-2</v>
      </c>
      <c r="AC69" s="31">
        <v>0.10132657999999994</v>
      </c>
      <c r="AD69" s="31">
        <v>0.12844429900000001</v>
      </c>
      <c r="AE69" s="31">
        <v>0.11087821100000002</v>
      </c>
      <c r="AF69" s="31">
        <v>8.9065519999999967E-2</v>
      </c>
      <c r="AG69" s="31">
        <v>9.9907555000000023E-2</v>
      </c>
      <c r="AH69" s="31">
        <v>0.11724783</v>
      </c>
      <c r="AI69" s="31">
        <v>0.11288501300000001</v>
      </c>
      <c r="AJ69" s="31">
        <v>9.7150450000000013E-2</v>
      </c>
      <c r="AK69" s="31">
        <v>9.6316880000000007E-2</v>
      </c>
      <c r="AL69" s="31">
        <v>0.12894727599999994</v>
      </c>
      <c r="AM69" s="31">
        <v>8.213171000000008E-2</v>
      </c>
      <c r="AN69" s="31">
        <v>8.0546197999999986E-2</v>
      </c>
      <c r="AO69" s="32">
        <v>9.6470378999999995E-2</v>
      </c>
      <c r="AP69" s="41"/>
      <c r="AQ69" s="42">
        <f t="shared" ca="1" si="15"/>
        <v>0.19770245393829788</v>
      </c>
      <c r="AR69" s="42">
        <f t="shared" ca="1" si="16"/>
        <v>1.5936874201072371E-3</v>
      </c>
      <c r="AT69" s="173"/>
      <c r="AU69" s="172"/>
      <c r="AV69" s="172"/>
    </row>
    <row r="70" spans="2:49" x14ac:dyDescent="0.35">
      <c r="B70" s="79" t="s">
        <v>35</v>
      </c>
      <c r="C70" s="80"/>
      <c r="D70" s="40">
        <v>5.7883000000000011E-2</v>
      </c>
      <c r="E70" s="40">
        <v>7.545083000000001E-2</v>
      </c>
      <c r="F70" s="40">
        <v>6.5162009999999701E-2</v>
      </c>
      <c r="G70" s="40">
        <v>7.2590290000000016E-2</v>
      </c>
      <c r="H70" s="40">
        <v>6.7990279999999986E-2</v>
      </c>
      <c r="I70" s="40">
        <v>7.5121579999999993E-2</v>
      </c>
      <c r="J70" s="40">
        <v>6.3999880000000009E-2</v>
      </c>
      <c r="K70" s="40">
        <v>6.6115009999999905E-2</v>
      </c>
      <c r="L70" s="40">
        <v>6.1232379999999996E-2</v>
      </c>
      <c r="M70" s="40">
        <v>8.0941849999999996E-2</v>
      </c>
      <c r="N70" s="40">
        <v>4.6654729999999998E-2</v>
      </c>
      <c r="O70" s="40">
        <v>4.4355240000000004E-2</v>
      </c>
      <c r="P70" s="40">
        <v>5.4146259999999995E-2</v>
      </c>
      <c r="Q70" s="31">
        <v>7.1266759999999985E-2</v>
      </c>
      <c r="R70" s="31">
        <v>6.6923980000000008E-2</v>
      </c>
      <c r="S70" s="31">
        <v>6.3644349999999961E-2</v>
      </c>
      <c r="T70" s="31">
        <v>5.807859000000002E-2</v>
      </c>
      <c r="U70" s="31">
        <v>7.3250149999999986E-2</v>
      </c>
      <c r="V70" s="31">
        <v>7.9227289999999978E-2</v>
      </c>
      <c r="W70" s="31">
        <v>7.4717159999999963E-2</v>
      </c>
      <c r="X70" s="31">
        <v>8.1798109999999993E-2</v>
      </c>
      <c r="Y70" s="31">
        <v>8.7239362000000001E-2</v>
      </c>
      <c r="Z70" s="31">
        <v>6.1973980000000012E-2</v>
      </c>
      <c r="AA70" s="31">
        <v>6.8093180000000003E-2</v>
      </c>
      <c r="AB70" s="31">
        <v>7.1996420000000019E-2</v>
      </c>
      <c r="AC70" s="31">
        <v>7.719361000000001E-2</v>
      </c>
      <c r="AD70" s="31">
        <v>7.9181789999999974E-2</v>
      </c>
      <c r="AE70" s="31">
        <v>5.2704203299999988E-2</v>
      </c>
      <c r="AF70" s="31">
        <v>6.0755069999999994E-2</v>
      </c>
      <c r="AG70" s="31">
        <v>6.8002641999999974E-2</v>
      </c>
      <c r="AH70" s="31">
        <v>7.4539930000000004E-2</v>
      </c>
      <c r="AI70" s="31">
        <v>5.0150760000000003E-2</v>
      </c>
      <c r="AJ70" s="31">
        <v>7.2338240000000012E-2</v>
      </c>
      <c r="AK70" s="31">
        <v>6.1506179999999994E-2</v>
      </c>
      <c r="AL70" s="31">
        <v>6.6291920000000004E-2</v>
      </c>
      <c r="AM70" s="31">
        <v>6.8029430000000002E-2</v>
      </c>
      <c r="AN70" s="31">
        <v>6.4975060000000001E-2</v>
      </c>
      <c r="AO70" s="32">
        <v>6.2079500000000003E-2</v>
      </c>
      <c r="AP70" s="41"/>
      <c r="AQ70" s="42">
        <f t="shared" ca="1" si="15"/>
        <v>-4.4564175854550969E-2</v>
      </c>
      <c r="AR70" s="42">
        <f t="shared" ca="1" si="16"/>
        <v>9.3213397417952759E-3</v>
      </c>
      <c r="AU70" s="172"/>
      <c r="AV70" s="172"/>
    </row>
    <row r="71" spans="2:49" x14ac:dyDescent="0.35">
      <c r="B71" s="79" t="s">
        <v>34</v>
      </c>
      <c r="C71" s="80"/>
      <c r="D71" s="40">
        <v>5.6823341000000013E-2</v>
      </c>
      <c r="E71" s="40">
        <v>6.6214929000000006E-2</v>
      </c>
      <c r="F71" s="40">
        <v>6.1907995000000153E-2</v>
      </c>
      <c r="G71" s="40">
        <v>5.476728099999998E-2</v>
      </c>
      <c r="H71" s="40">
        <v>6.5616636000000006E-2</v>
      </c>
      <c r="I71" s="40">
        <v>6.1242818999999997E-2</v>
      </c>
      <c r="J71" s="40">
        <v>6.3057753000000008E-2</v>
      </c>
      <c r="K71" s="40">
        <v>5.3702149999999949E-2</v>
      </c>
      <c r="L71" s="40">
        <v>5.7989593999999998E-2</v>
      </c>
      <c r="M71" s="40">
        <v>6.6059984000000002E-2</v>
      </c>
      <c r="N71" s="40">
        <v>6.7839716999999994E-2</v>
      </c>
      <c r="O71" s="40">
        <v>6.5882469000000013E-2</v>
      </c>
      <c r="P71" s="40">
        <v>6.3579646000000017E-2</v>
      </c>
      <c r="Q71" s="31">
        <v>7.0779348999999991E-2</v>
      </c>
      <c r="R71" s="31">
        <v>6.8539821000000001E-2</v>
      </c>
      <c r="S71" s="31">
        <v>7.369978499999999E-2</v>
      </c>
      <c r="T71" s="31">
        <v>7.2174976000000002E-2</v>
      </c>
      <c r="U71" s="31">
        <v>6.3817225000000005E-2</v>
      </c>
      <c r="V71" s="31">
        <v>5.5379571000000002E-2</v>
      </c>
      <c r="W71" s="31">
        <v>5.3634738999999994E-2</v>
      </c>
      <c r="X71" s="31">
        <v>5.5993673000000001E-2</v>
      </c>
      <c r="Y71" s="31">
        <v>6.6469458999999995E-2</v>
      </c>
      <c r="Z71" s="31">
        <v>6.3270032000000018E-2</v>
      </c>
      <c r="AA71" s="31">
        <v>7.1903754999999986E-2</v>
      </c>
      <c r="AB71" s="31">
        <v>6.7659129999999998E-2</v>
      </c>
      <c r="AC71" s="31">
        <v>7.2960118000000004E-2</v>
      </c>
      <c r="AD71" s="31">
        <v>6.9329324999999997E-2</v>
      </c>
      <c r="AE71" s="31">
        <v>6.969189399999999E-2</v>
      </c>
      <c r="AF71" s="31">
        <v>7.1108645999999998E-2</v>
      </c>
      <c r="AG71" s="31">
        <v>7.3826709000000018E-2</v>
      </c>
      <c r="AH71" s="31">
        <v>6.2885172999999989E-2</v>
      </c>
      <c r="AI71" s="31">
        <v>6.6287621000000019E-2</v>
      </c>
      <c r="AJ71" s="31">
        <v>6.9724917999999969E-2</v>
      </c>
      <c r="AK71" s="31">
        <v>6.5443942000000019E-2</v>
      </c>
      <c r="AL71" s="31">
        <v>6.3606737999999996E-2</v>
      </c>
      <c r="AM71" s="31">
        <v>7.7943376000000009E-2</v>
      </c>
      <c r="AN71" s="31">
        <v>6.7246890000000004E-2</v>
      </c>
      <c r="AO71" s="32">
        <v>7.7180995000000002E-2</v>
      </c>
      <c r="AP71" s="41"/>
      <c r="AQ71" s="42">
        <f t="shared" ca="1" si="15"/>
        <v>0.14772586509205099</v>
      </c>
      <c r="AR71" s="42">
        <f t="shared" ca="1" si="16"/>
        <v>0.17934514091464693</v>
      </c>
      <c r="AU71" s="172"/>
      <c r="AV71" s="172"/>
    </row>
    <row r="72" spans="2:49" x14ac:dyDescent="0.35">
      <c r="B72" s="79" t="s">
        <v>44</v>
      </c>
      <c r="C72" s="82"/>
      <c r="D72" s="40">
        <v>3.5968721000000016E-2</v>
      </c>
      <c r="E72" s="40">
        <v>4.5062888000000009E-2</v>
      </c>
      <c r="F72" s="40">
        <v>3.7718664000000006E-2</v>
      </c>
      <c r="G72" s="40">
        <v>3.8363155000000093E-2</v>
      </c>
      <c r="H72" s="40">
        <v>4.5618784999999995E-2</v>
      </c>
      <c r="I72" s="40">
        <v>3.7631117999999873E-2</v>
      </c>
      <c r="J72" s="40">
        <v>4.2780539999999992E-2</v>
      </c>
      <c r="K72" s="40">
        <v>3.7336046999999997E-2</v>
      </c>
      <c r="L72" s="40">
        <v>4.2591954999999952E-2</v>
      </c>
      <c r="M72" s="40">
        <v>4.2769493000000026E-2</v>
      </c>
      <c r="N72" s="40">
        <v>4.2071210000000012E-2</v>
      </c>
      <c r="O72" s="40">
        <v>4.4443025000000046E-2</v>
      </c>
      <c r="P72" s="40">
        <v>4.1716364000000047E-2</v>
      </c>
      <c r="Q72" s="31">
        <v>4.387859999999992E-2</v>
      </c>
      <c r="R72" s="31">
        <v>4.6249330000000026E-2</v>
      </c>
      <c r="S72" s="31">
        <v>4.7749126999999975E-2</v>
      </c>
      <c r="T72" s="31">
        <v>4.1874829000000002E-2</v>
      </c>
      <c r="U72" s="31">
        <v>4.1638678999999977E-2</v>
      </c>
      <c r="V72" s="31">
        <v>3.8253354000000003E-2</v>
      </c>
      <c r="W72" s="31">
        <v>3.1105937000000028E-2</v>
      </c>
      <c r="X72" s="31">
        <v>3.6326237000000011E-2</v>
      </c>
      <c r="Y72" s="31">
        <v>3.9957821000000011E-2</v>
      </c>
      <c r="Z72" s="31">
        <v>4.0518012000000013E-2</v>
      </c>
      <c r="AA72" s="31">
        <v>4.4135956999999976E-2</v>
      </c>
      <c r="AB72" s="31">
        <v>4.1134521000000028E-2</v>
      </c>
      <c r="AC72" s="31">
        <v>4.3024124000000045E-2</v>
      </c>
      <c r="AD72" s="31">
        <v>4.3184946000000002E-2</v>
      </c>
      <c r="AE72" s="31">
        <v>4.0850586999999987E-2</v>
      </c>
      <c r="AF72" s="31">
        <v>4.3164488999999945E-2</v>
      </c>
      <c r="AG72" s="31">
        <v>4.0176298999999888E-2</v>
      </c>
      <c r="AH72" s="31">
        <v>3.3519743999999976E-2</v>
      </c>
      <c r="AI72" s="31">
        <v>3.4567120000000055E-2</v>
      </c>
      <c r="AJ72" s="31">
        <v>3.6933912999999964E-2</v>
      </c>
      <c r="AK72" s="31">
        <v>4.1086704000000071E-2</v>
      </c>
      <c r="AL72" s="31">
        <v>3.8297203999999967E-2</v>
      </c>
      <c r="AM72" s="31">
        <v>4.4873958999999963E-2</v>
      </c>
      <c r="AN72" s="31">
        <v>3.8465539E-2</v>
      </c>
      <c r="AO72" s="32">
        <v>4.6173326000000001E-2</v>
      </c>
      <c r="AP72" s="41"/>
      <c r="AQ72" s="42">
        <f t="shared" ca="1" si="15"/>
        <v>0.20038161950622868</v>
      </c>
      <c r="AR72" s="42">
        <f t="shared" ca="1" si="16"/>
        <v>0.12380214290248048</v>
      </c>
      <c r="AU72" s="172"/>
      <c r="AV72" s="172"/>
    </row>
    <row r="73" spans="2:49" s="53" customFormat="1" x14ac:dyDescent="0.35">
      <c r="B73" s="83" t="s">
        <v>39</v>
      </c>
      <c r="C73" s="82"/>
      <c r="D73" s="48">
        <v>3.0523806539999998</v>
      </c>
      <c r="E73" s="48">
        <v>2.9737982759999992</v>
      </c>
      <c r="F73" s="48">
        <v>2.9644416350000746</v>
      </c>
      <c r="G73" s="48">
        <v>3.0968754860000045</v>
      </c>
      <c r="H73" s="48">
        <v>2.9657109060000004</v>
      </c>
      <c r="I73" s="48">
        <v>2.9988327839999993</v>
      </c>
      <c r="J73" s="48">
        <v>3.1436529669999995</v>
      </c>
      <c r="K73" s="48">
        <v>2.7300186999999987</v>
      </c>
      <c r="L73" s="48">
        <f t="shared" ref="L73:AO73" si="17">SUM(L61:L62,L66:L71)</f>
        <v>3.1606873839999996</v>
      </c>
      <c r="M73" s="48">
        <f t="shared" si="17"/>
        <v>2.9059764279999993</v>
      </c>
      <c r="N73" s="48">
        <f t="shared" si="17"/>
        <v>3.0319755040000009</v>
      </c>
      <c r="O73" s="48">
        <f t="shared" si="17"/>
        <v>3.1611259230000002</v>
      </c>
      <c r="P73" s="48">
        <f t="shared" si="17"/>
        <v>3.2090919349999982</v>
      </c>
      <c r="Q73" s="49">
        <f t="shared" si="17"/>
        <v>3.1320288009999993</v>
      </c>
      <c r="R73" s="49">
        <f t="shared" si="17"/>
        <v>3.4374239859999975</v>
      </c>
      <c r="S73" s="49">
        <f t="shared" si="17"/>
        <v>3.2503677729999976</v>
      </c>
      <c r="T73" s="49">
        <f t="shared" si="17"/>
        <v>3.2416855589999938</v>
      </c>
      <c r="U73" s="49">
        <f t="shared" si="17"/>
        <v>3.2510146859999982</v>
      </c>
      <c r="V73" s="49">
        <f t="shared" si="17"/>
        <v>3.3019981429999983</v>
      </c>
      <c r="W73" s="49">
        <f t="shared" si="17"/>
        <v>2.8958514700000024</v>
      </c>
      <c r="X73" s="49">
        <f t="shared" si="17"/>
        <v>3.0691481139999985</v>
      </c>
      <c r="Y73" s="49">
        <f t="shared" si="17"/>
        <v>3.3280728139999995</v>
      </c>
      <c r="Z73" s="49">
        <f t="shared" si="17"/>
        <v>3.4245294090000002</v>
      </c>
      <c r="AA73" s="49">
        <f t="shared" si="17"/>
        <v>3.2292589370000058</v>
      </c>
      <c r="AB73" s="49">
        <f t="shared" si="17"/>
        <v>3.3376561150000001</v>
      </c>
      <c r="AC73" s="49">
        <f t="shared" si="17"/>
        <v>3.4326349439999992</v>
      </c>
      <c r="AD73" s="49">
        <f t="shared" si="17"/>
        <v>3.189076735</v>
      </c>
      <c r="AE73" s="49">
        <f t="shared" si="17"/>
        <v>3.5568280312999998</v>
      </c>
      <c r="AF73" s="49">
        <f t="shared" si="17"/>
        <v>3.402992899</v>
      </c>
      <c r="AG73" s="49">
        <f t="shared" si="17"/>
        <v>3.0552651740000001</v>
      </c>
      <c r="AH73" s="49">
        <f t="shared" si="17"/>
        <v>2.7757649740000003</v>
      </c>
      <c r="AI73" s="49">
        <f t="shared" si="17"/>
        <v>3.2255394659999999</v>
      </c>
      <c r="AJ73" s="49">
        <f t="shared" si="17"/>
        <v>3.4692788320000005</v>
      </c>
      <c r="AK73" s="49">
        <f t="shared" si="17"/>
        <v>3.4322297179999994</v>
      </c>
      <c r="AL73" s="49">
        <f t="shared" si="17"/>
        <v>3.2808144079999999</v>
      </c>
      <c r="AM73" s="49">
        <f t="shared" si="17"/>
        <v>3.1722192039999992</v>
      </c>
      <c r="AN73" s="49">
        <f t="shared" si="17"/>
        <v>2.9971517730000001</v>
      </c>
      <c r="AO73" s="50">
        <f t="shared" si="17"/>
        <v>3.5266592199999991</v>
      </c>
      <c r="AP73" s="51"/>
      <c r="AQ73" s="52">
        <f t="shared" ca="1" si="15"/>
        <v>0.17667021462513</v>
      </c>
      <c r="AR73" s="52">
        <f t="shared" ca="1" si="16"/>
        <v>2.7512582128397023E-2</v>
      </c>
      <c r="AS73" s="1"/>
      <c r="AU73" s="172"/>
      <c r="AV73" s="172"/>
    </row>
    <row r="74" spans="2:49" x14ac:dyDescent="0.35">
      <c r="B74" s="84" t="s">
        <v>45</v>
      </c>
      <c r="C74" s="80"/>
      <c r="D74" s="85">
        <v>0.24463465732431183</v>
      </c>
      <c r="E74" s="85">
        <v>0.25401962444640702</v>
      </c>
      <c r="F74" s="85">
        <v>0.27916813456480233</v>
      </c>
      <c r="G74" s="85">
        <v>0.2982913797336959</v>
      </c>
      <c r="H74" s="85">
        <v>0.30466615420486853</v>
      </c>
      <c r="I74" s="85">
        <v>0.31966001547722034</v>
      </c>
      <c r="J74" s="85">
        <v>0.33435227773318238</v>
      </c>
      <c r="K74" s="85">
        <v>0.3255785526878518</v>
      </c>
      <c r="L74" s="86">
        <v>0.30380740526915717</v>
      </c>
      <c r="M74" s="86">
        <v>0.35749816997483236</v>
      </c>
      <c r="N74" s="86">
        <v>0.3672377361001265</v>
      </c>
      <c r="O74" s="86">
        <v>0.32360799155674758</v>
      </c>
      <c r="P74" s="86">
        <v>0.29233711810129187</v>
      </c>
      <c r="Q74" s="86">
        <v>0.30530876685894159</v>
      </c>
      <c r="R74" s="86">
        <v>0.34990351696463617</v>
      </c>
      <c r="S74" s="86">
        <v>0.3155580594663982</v>
      </c>
      <c r="T74" s="86">
        <v>0.34353672147755537</v>
      </c>
      <c r="U74" s="86">
        <v>0.30043297472818586</v>
      </c>
      <c r="V74" s="86">
        <v>0.35278516872260979</v>
      </c>
      <c r="W74" s="86">
        <v>0.36542190300941124</v>
      </c>
      <c r="X74" s="86">
        <v>0.25661444535941297</v>
      </c>
      <c r="Y74" s="86">
        <v>0.29309511615751555</v>
      </c>
      <c r="Z74" s="86">
        <v>0.39821146707518318</v>
      </c>
      <c r="AA74" s="86">
        <v>0.40020510129813841</v>
      </c>
      <c r="AB74" s="86">
        <v>0.29443047640035258</v>
      </c>
      <c r="AC74" s="86">
        <v>0.31471815431125572</v>
      </c>
      <c r="AD74" s="86">
        <v>0.32709444258637438</v>
      </c>
      <c r="AE74" s="86">
        <v>0.26382196179921341</v>
      </c>
      <c r="AF74" s="86">
        <v>0.30135822478541119</v>
      </c>
      <c r="AG74" s="86">
        <v>0.38026675487513673</v>
      </c>
      <c r="AH74" s="86">
        <v>0.42784985044630813</v>
      </c>
      <c r="AI74" s="86">
        <v>0.39298041098592462</v>
      </c>
      <c r="AJ74" s="86">
        <v>0.3929798329914117</v>
      </c>
      <c r="AK74" s="86">
        <v>0.3144745893141877</v>
      </c>
      <c r="AL74" s="86">
        <v>0.38671228762782239</v>
      </c>
      <c r="AM74" s="86">
        <v>0.378272902606134</v>
      </c>
      <c r="AN74" s="86">
        <v>0.38830602456781221</v>
      </c>
      <c r="AO74" s="87">
        <v>0.35453106920832572</v>
      </c>
      <c r="AP74" s="88"/>
      <c r="AQ74" s="58">
        <f ca="1">(OFFSET(AP74,0,-1)-OFFSET(AP74,0,-2))*100</f>
        <v>-3.3774955359486492</v>
      </c>
      <c r="AR74" s="58">
        <f ca="1">(OFFSET(AP74,0,-1)-OFFSET(AP74,0,-5))*100</f>
        <v>4.0056479894138022</v>
      </c>
      <c r="AU74" s="172"/>
      <c r="AV74" s="172"/>
      <c r="AW74" s="89"/>
    </row>
    <row r="75" spans="2:49" ht="16.5" customHeight="1" x14ac:dyDescent="0.35">
      <c r="B75" s="79" t="s">
        <v>96</v>
      </c>
      <c r="C75" s="80"/>
      <c r="D75" s="40">
        <v>1.0709</v>
      </c>
      <c r="E75" s="40">
        <v>1.1257999999999999</v>
      </c>
      <c r="F75" s="40">
        <v>1.0744</v>
      </c>
      <c r="G75" s="40">
        <v>0.95890024299999976</v>
      </c>
      <c r="H75" s="40">
        <v>0.99998766999999922</v>
      </c>
      <c r="I75" s="40">
        <v>0.98102773899999962</v>
      </c>
      <c r="J75" s="40">
        <v>0.97232901499999991</v>
      </c>
      <c r="K75" s="40">
        <v>0.97038373099999997</v>
      </c>
      <c r="L75" s="40">
        <v>0.94319432100000022</v>
      </c>
      <c r="M75" s="40">
        <v>0.93666853900000013</v>
      </c>
      <c r="N75" s="40">
        <v>1.0835283920000005</v>
      </c>
      <c r="O75" s="40">
        <v>1.1141766270000006</v>
      </c>
      <c r="P75" s="40">
        <v>0.97727677099999988</v>
      </c>
      <c r="Q75" s="31">
        <v>1.0158214219999999</v>
      </c>
      <c r="R75" s="31">
        <v>1.0720650960000004</v>
      </c>
      <c r="S75" s="31">
        <v>0.95257304399999987</v>
      </c>
      <c r="T75" s="31">
        <v>0.87510956399999973</v>
      </c>
      <c r="U75" s="31">
        <v>1.0580299009999998</v>
      </c>
      <c r="V75" s="31">
        <v>1.0968331129999997</v>
      </c>
      <c r="W75" s="31">
        <v>1.0436639839999997</v>
      </c>
      <c r="X75" s="31">
        <v>1.0119592310000001</v>
      </c>
      <c r="Y75" s="31">
        <v>1.0369512950000002</v>
      </c>
      <c r="Z75" s="31">
        <v>1.0289196530000004</v>
      </c>
      <c r="AA75" s="31">
        <v>0.94852207899999996</v>
      </c>
      <c r="AB75" s="31">
        <v>0.89744931500000036</v>
      </c>
      <c r="AC75" s="31">
        <v>0.86530391999999989</v>
      </c>
      <c r="AD75" s="31">
        <v>0.89902888199999986</v>
      </c>
      <c r="AE75" s="31">
        <v>0.89452305900000006</v>
      </c>
      <c r="AF75" s="31">
        <v>0.87175318099999988</v>
      </c>
      <c r="AG75" s="31">
        <v>0.72253260100000016</v>
      </c>
      <c r="AH75" s="31">
        <v>0.71459652500000004</v>
      </c>
      <c r="AI75" s="31">
        <v>0.79937043799999963</v>
      </c>
      <c r="AJ75" s="31">
        <v>0.82938268999999987</v>
      </c>
      <c r="AK75" s="31">
        <v>0.82135846399999979</v>
      </c>
      <c r="AL75" s="31">
        <v>0.82736149100000012</v>
      </c>
      <c r="AM75" s="31">
        <v>0.77475104999999989</v>
      </c>
      <c r="AN75" s="31">
        <v>0.77383248400000004</v>
      </c>
      <c r="AO75" s="32">
        <v>0.81637993400000008</v>
      </c>
      <c r="AP75" s="41"/>
      <c r="AQ75" s="42">
        <f t="shared" ca="1" si="15"/>
        <v>5.4982765494760555E-2</v>
      </c>
      <c r="AR75" s="42">
        <f ca="1">OFFSET(AP75,0,-1)/OFFSET(AP75,0,-5)-1</f>
        <v>-6.0613364544322978E-3</v>
      </c>
      <c r="AU75" s="172"/>
      <c r="AV75" s="172"/>
    </row>
    <row r="76" spans="2:49" s="90" customFormat="1" x14ac:dyDescent="0.35">
      <c r="B76" s="79" t="s">
        <v>46</v>
      </c>
      <c r="C76" s="80"/>
      <c r="D76" s="40">
        <v>0.87390000000000001</v>
      </c>
      <c r="E76" s="40">
        <v>0.89570000000000005</v>
      </c>
      <c r="F76" s="40">
        <v>0.81910000000000005</v>
      </c>
      <c r="G76" s="40">
        <v>0.78921492499999979</v>
      </c>
      <c r="H76" s="40">
        <v>0.83378374899999996</v>
      </c>
      <c r="I76" s="40">
        <v>0.75525670899999997</v>
      </c>
      <c r="J76" s="40">
        <v>0.78178351800000001</v>
      </c>
      <c r="K76" s="40">
        <v>0.77462945199999977</v>
      </c>
      <c r="L76" s="40">
        <v>0.7726014910000002</v>
      </c>
      <c r="M76" s="40">
        <v>0.73705613300000006</v>
      </c>
      <c r="N76" s="40">
        <v>0.79838339200000019</v>
      </c>
      <c r="O76" s="40">
        <v>0.89571277500000002</v>
      </c>
      <c r="P76" s="40">
        <v>0.69869941099999999</v>
      </c>
      <c r="Q76" s="31">
        <v>0.80004201199999991</v>
      </c>
      <c r="R76" s="31">
        <v>0.90110429600000042</v>
      </c>
      <c r="S76" s="31">
        <v>0.78664859799999998</v>
      </c>
      <c r="T76" s="31">
        <v>0.70271312499999972</v>
      </c>
      <c r="U76" s="31">
        <v>0.82311305099999987</v>
      </c>
      <c r="V76" s="31">
        <v>0.77001447999999983</v>
      </c>
      <c r="W76" s="31">
        <v>0.81433077699999967</v>
      </c>
      <c r="X76" s="31">
        <v>0.8095153340000002</v>
      </c>
      <c r="Y76" s="31">
        <v>0.74943096700000023</v>
      </c>
      <c r="Z76" s="31">
        <v>0.74333469800000029</v>
      </c>
      <c r="AA76" s="31">
        <v>0.66246289299999994</v>
      </c>
      <c r="AB76" s="31">
        <v>0.6732133210000002</v>
      </c>
      <c r="AC76" s="31">
        <v>0.68159993099999949</v>
      </c>
      <c r="AD76" s="31">
        <v>0.71904343199999976</v>
      </c>
      <c r="AE76" s="31">
        <v>0.66338414800000012</v>
      </c>
      <c r="AF76" s="31">
        <v>0.65314070099999977</v>
      </c>
      <c r="AG76" s="31">
        <v>0.49774298100000008</v>
      </c>
      <c r="AH76" s="31">
        <v>0.44248342100000015</v>
      </c>
      <c r="AI76" s="31">
        <v>0.62682078099999994</v>
      </c>
      <c r="AJ76" s="31">
        <v>0.68862796700000017</v>
      </c>
      <c r="AK76" s="31">
        <v>0.68540303300000005</v>
      </c>
      <c r="AL76" s="31">
        <v>0.58536383699999961</v>
      </c>
      <c r="AM76" s="31">
        <v>0.5324209710000003</v>
      </c>
      <c r="AN76" s="31">
        <v>0.66449461200000004</v>
      </c>
      <c r="AO76" s="32">
        <v>0.71441266300000006</v>
      </c>
      <c r="AP76" s="41"/>
      <c r="AQ76" s="42">
        <f t="shared" ca="1" si="15"/>
        <v>7.5121829580764077E-2</v>
      </c>
      <c r="AR76" s="42">
        <f ca="1">OFFSET(AP76,0,-1)/OFFSET(AP76,0,-5)-1</f>
        <v>4.2324922130888787E-2</v>
      </c>
      <c r="AU76" s="172"/>
      <c r="AV76" s="172"/>
    </row>
    <row r="77" spans="2:49" s="94" customFormat="1" x14ac:dyDescent="0.35">
      <c r="B77" s="91" t="s">
        <v>47</v>
      </c>
      <c r="C77" s="92"/>
      <c r="D77" s="31">
        <v>0.605078</v>
      </c>
      <c r="E77" s="31">
        <v>0.60977800000000004</v>
      </c>
      <c r="F77" s="31">
        <v>0.60958999999999997</v>
      </c>
      <c r="G77" s="31">
        <v>0.61114100000000005</v>
      </c>
      <c r="H77" s="31">
        <v>0.5964299999999999</v>
      </c>
      <c r="I77" s="31">
        <v>0.58721800000000002</v>
      </c>
      <c r="J77" s="31">
        <v>0.61146999999999996</v>
      </c>
      <c r="K77" s="31">
        <v>0.58289400000000002</v>
      </c>
      <c r="L77" s="31">
        <f>L176</f>
        <v>0.5841442</v>
      </c>
      <c r="M77" s="31">
        <f t="shared" ref="M77:AO77" si="18">M176</f>
        <v>0.55380099999999999</v>
      </c>
      <c r="N77" s="31">
        <f t="shared" si="18"/>
        <v>0.60989643999999998</v>
      </c>
      <c r="O77" s="31">
        <f t="shared" si="18"/>
        <v>0.60646920000000004</v>
      </c>
      <c r="P77" s="31">
        <f t="shared" si="18"/>
        <v>0.59847449999999991</v>
      </c>
      <c r="Q77" s="31">
        <f t="shared" si="18"/>
        <v>0.60022759999999997</v>
      </c>
      <c r="R77" s="31">
        <f t="shared" si="18"/>
        <v>0.60728699999999991</v>
      </c>
      <c r="S77" s="31">
        <f t="shared" si="18"/>
        <v>0.61551669999999992</v>
      </c>
      <c r="T77" s="31">
        <f t="shared" si="18"/>
        <v>0.61287999999999998</v>
      </c>
      <c r="U77" s="31">
        <f t="shared" si="18"/>
        <v>0.60831629999999992</v>
      </c>
      <c r="V77" s="31">
        <f t="shared" si="18"/>
        <v>0.61782439999999994</v>
      </c>
      <c r="W77" s="31">
        <f t="shared" si="18"/>
        <v>0.6133076999999999</v>
      </c>
      <c r="X77" s="31">
        <f t="shared" si="18"/>
        <v>0.60551134000000006</v>
      </c>
      <c r="Y77" s="31">
        <f t="shared" si="18"/>
        <v>0.61487280000000011</v>
      </c>
      <c r="Z77" s="31">
        <f t="shared" si="18"/>
        <v>0.62736069999999999</v>
      </c>
      <c r="AA77" s="31">
        <f t="shared" si="18"/>
        <v>0.61573759999999989</v>
      </c>
      <c r="AB77" s="31">
        <f t="shared" si="18"/>
        <v>0.59862019999999994</v>
      </c>
      <c r="AC77" s="31">
        <f t="shared" si="18"/>
        <v>0.60874869999999992</v>
      </c>
      <c r="AD77" s="31">
        <f t="shared" si="18"/>
        <v>0.61653659999999999</v>
      </c>
      <c r="AE77" s="31">
        <f t="shared" si="18"/>
        <v>0.61126790000000009</v>
      </c>
      <c r="AF77" s="31">
        <f t="shared" si="18"/>
        <v>0.59597880000000003</v>
      </c>
      <c r="AG77" s="31">
        <f t="shared" si="18"/>
        <v>0.60500240000000005</v>
      </c>
      <c r="AH77" s="31">
        <f t="shared" si="18"/>
        <v>0.61608069999999993</v>
      </c>
      <c r="AI77" s="31">
        <f t="shared" si="18"/>
        <v>0.61314319999999989</v>
      </c>
      <c r="AJ77" s="31">
        <f t="shared" si="18"/>
        <v>0.60632819999999998</v>
      </c>
      <c r="AK77" s="31">
        <f t="shared" si="18"/>
        <v>0.60473019999999988</v>
      </c>
      <c r="AL77" s="31">
        <f t="shared" si="18"/>
        <v>0.60838680000000001</v>
      </c>
      <c r="AM77" s="31">
        <f t="shared" si="18"/>
        <v>0.60840559999999999</v>
      </c>
      <c r="AN77" s="31">
        <f t="shared" si="18"/>
        <v>0.59947090000000003</v>
      </c>
      <c r="AO77" s="32">
        <f t="shared" si="18"/>
        <v>0.60582623999999996</v>
      </c>
      <c r="AP77" s="33"/>
      <c r="AQ77" s="93">
        <f t="shared" ca="1" si="15"/>
        <v>1.0601582161869683E-2</v>
      </c>
      <c r="AR77" s="93">
        <f ca="1">OFFSET(AP77,0,-1)/OFFSET(AP77,0,-5)-1</f>
        <v>1.8124446240654901E-3</v>
      </c>
      <c r="AU77" s="172"/>
      <c r="AV77" s="172"/>
    </row>
    <row r="78" spans="2:49" s="90" customFormat="1" ht="5.15" customHeight="1" x14ac:dyDescent="0.35">
      <c r="B78" s="95"/>
      <c r="C78" s="96"/>
      <c r="D78" s="97"/>
      <c r="E78" s="97"/>
      <c r="F78" s="97"/>
      <c r="G78" s="97"/>
      <c r="H78" s="97"/>
      <c r="I78" s="97"/>
      <c r="J78" s="97"/>
      <c r="K78" s="97"/>
      <c r="L78" s="97"/>
      <c r="M78" s="97"/>
      <c r="N78" s="97"/>
      <c r="O78" s="97"/>
      <c r="P78" s="97"/>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9"/>
      <c r="AQ78" s="72"/>
      <c r="AR78" s="100"/>
      <c r="AU78" s="172"/>
      <c r="AV78" s="172"/>
    </row>
    <row r="79" spans="2:49" x14ac:dyDescent="0.35">
      <c r="B79" s="66" t="s">
        <v>104</v>
      </c>
      <c r="D79" s="67"/>
      <c r="E79" s="68"/>
      <c r="F79" s="68"/>
      <c r="G79" s="68"/>
      <c r="H79" s="68"/>
      <c r="I79" s="68"/>
      <c r="J79" s="68"/>
      <c r="K79" s="68"/>
      <c r="L79" s="68"/>
      <c r="M79" s="68"/>
      <c r="N79" s="68"/>
      <c r="O79" s="68"/>
      <c r="P79" s="68"/>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78"/>
      <c r="AQ79" s="72"/>
      <c r="AR79" s="72"/>
      <c r="AU79" s="172"/>
      <c r="AV79" s="172"/>
    </row>
    <row r="80" spans="2:49" x14ac:dyDescent="0.35">
      <c r="B80" s="66" t="s">
        <v>105</v>
      </c>
      <c r="D80" s="67"/>
      <c r="E80" s="68"/>
      <c r="F80" s="68"/>
      <c r="G80" s="68"/>
      <c r="H80" s="68"/>
      <c r="I80" s="68"/>
      <c r="J80" s="68"/>
      <c r="K80" s="68"/>
      <c r="L80" s="102"/>
      <c r="M80" s="102"/>
      <c r="N80" s="102"/>
      <c r="O80" s="102"/>
      <c r="P80" s="102"/>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4"/>
      <c r="AQ80" s="72"/>
      <c r="AR80" s="72"/>
      <c r="AU80" s="172"/>
      <c r="AV80" s="172"/>
    </row>
    <row r="81" spans="1:48" x14ac:dyDescent="0.35">
      <c r="L81" s="67"/>
      <c r="M81" s="67"/>
      <c r="N81" s="67"/>
      <c r="O81" s="67"/>
      <c r="P81" s="67"/>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6"/>
      <c r="AQ81" s="72"/>
      <c r="AU81" s="172"/>
      <c r="AV81" s="172"/>
    </row>
    <row r="82" spans="1:48" ht="16.5" x14ac:dyDescent="0.35">
      <c r="A82" s="19"/>
      <c r="B82" s="107" t="s">
        <v>97</v>
      </c>
      <c r="C82" s="107"/>
      <c r="D82" s="20"/>
      <c r="E82" s="20"/>
      <c r="F82" s="20"/>
      <c r="G82" s="20"/>
      <c r="H82" s="20"/>
      <c r="I82" s="20"/>
      <c r="J82" s="20"/>
      <c r="K82" s="107"/>
      <c r="L82" s="107"/>
      <c r="M82" s="107"/>
      <c r="N82" s="107"/>
      <c r="O82" s="107"/>
      <c r="P82" s="107"/>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9"/>
      <c r="AQ82" s="22"/>
      <c r="AR82" s="22"/>
      <c r="AU82" s="172"/>
      <c r="AV82" s="172"/>
    </row>
    <row r="83" spans="1:48" x14ac:dyDescent="0.35">
      <c r="B83" s="23" t="s">
        <v>8</v>
      </c>
      <c r="C83" s="24"/>
      <c r="D83" s="25" t="str">
        <f>D$10</f>
        <v>Q1 2012</v>
      </c>
      <c r="E83" s="25" t="str">
        <f t="shared" ref="E83:AR83" si="19">E$10</f>
        <v>Q2 2012</v>
      </c>
      <c r="F83" s="25" t="str">
        <f t="shared" si="19"/>
        <v>Q3 2012</v>
      </c>
      <c r="G83" s="25" t="str">
        <f t="shared" si="19"/>
        <v>Q4 2012</v>
      </c>
      <c r="H83" s="25" t="str">
        <f t="shared" si="19"/>
        <v>Q1 2013</v>
      </c>
      <c r="I83" s="25" t="str">
        <f t="shared" si="19"/>
        <v>Q2 2013</v>
      </c>
      <c r="J83" s="25" t="str">
        <f t="shared" si="19"/>
        <v>Q3 2013</v>
      </c>
      <c r="K83" s="25" t="str">
        <f t="shared" si="19"/>
        <v>Q4 2013</v>
      </c>
      <c r="L83" s="25" t="str">
        <f t="shared" si="19"/>
        <v>Q1 2014</v>
      </c>
      <c r="M83" s="25" t="str">
        <f t="shared" si="19"/>
        <v>Q2 2014</v>
      </c>
      <c r="N83" s="25" t="str">
        <f t="shared" si="19"/>
        <v>Q3 2014</v>
      </c>
      <c r="O83" s="25" t="str">
        <f t="shared" si="19"/>
        <v>Q4 2014</v>
      </c>
      <c r="P83" s="25" t="str">
        <f t="shared" si="19"/>
        <v>Q1 2015</v>
      </c>
      <c r="Q83" s="25" t="str">
        <f t="shared" si="19"/>
        <v>Q2 2015</v>
      </c>
      <c r="R83" s="25" t="str">
        <f t="shared" si="19"/>
        <v>Q3 2015</v>
      </c>
      <c r="S83" s="25" t="str">
        <f t="shared" si="19"/>
        <v>Q4 2015</v>
      </c>
      <c r="T83" s="25" t="str">
        <f t="shared" si="19"/>
        <v>Q1 2016</v>
      </c>
      <c r="U83" s="25" t="str">
        <f t="shared" si="19"/>
        <v>Q2 2016</v>
      </c>
      <c r="V83" s="25" t="str">
        <f t="shared" si="19"/>
        <v>Q3 2016</v>
      </c>
      <c r="W83" s="25" t="str">
        <f t="shared" si="19"/>
        <v>Q4 2016</v>
      </c>
      <c r="X83" s="25" t="str">
        <f t="shared" si="19"/>
        <v>Q1 2017</v>
      </c>
      <c r="Y83" s="25" t="str">
        <f t="shared" si="19"/>
        <v>Q2 2017</v>
      </c>
      <c r="Z83" s="25" t="str">
        <f t="shared" si="19"/>
        <v>Q3 2017</v>
      </c>
      <c r="AA83" s="25" t="str">
        <f t="shared" si="19"/>
        <v>Q4 2017</v>
      </c>
      <c r="AB83" s="25" t="str">
        <f t="shared" si="19"/>
        <v>Q1 2018</v>
      </c>
      <c r="AC83" s="25" t="str">
        <f t="shared" si="19"/>
        <v>Q2 2018</v>
      </c>
      <c r="AD83" s="25" t="str">
        <f t="shared" si="19"/>
        <v>Q3 2018</v>
      </c>
      <c r="AE83" s="25" t="str">
        <f t="shared" si="19"/>
        <v>Q4 2018</v>
      </c>
      <c r="AF83" s="25" t="str">
        <f t="shared" si="19"/>
        <v>Q1 2019</v>
      </c>
      <c r="AG83" s="25" t="str">
        <f t="shared" si="19"/>
        <v>Q2 2019</v>
      </c>
      <c r="AH83" s="25" t="str">
        <f t="shared" si="19"/>
        <v>Q3 2019</v>
      </c>
      <c r="AI83" s="25" t="str">
        <f t="shared" si="19"/>
        <v>Q4 2019</v>
      </c>
      <c r="AJ83" s="25" t="str">
        <f t="shared" si="19"/>
        <v>Q1 2020</v>
      </c>
      <c r="AK83" s="25" t="str">
        <f t="shared" si="19"/>
        <v>Q2 2020</v>
      </c>
      <c r="AL83" s="25" t="str">
        <f t="shared" si="19"/>
        <v>Q3 2020</v>
      </c>
      <c r="AM83" s="25" t="str">
        <f t="shared" si="19"/>
        <v>Q4 2020</v>
      </c>
      <c r="AN83" s="25" t="str">
        <f t="shared" si="19"/>
        <v>Q1 2021</v>
      </c>
      <c r="AO83" s="26" t="str">
        <f t="shared" si="19"/>
        <v>Q2 2021</v>
      </c>
      <c r="AP83" s="27"/>
      <c r="AQ83" s="28" t="str">
        <f>AQ$10</f>
        <v>QoQ</v>
      </c>
      <c r="AR83" s="28" t="str">
        <f t="shared" si="19"/>
        <v>YoY</v>
      </c>
      <c r="AU83" s="172"/>
      <c r="AV83" s="172"/>
    </row>
    <row r="84" spans="1:48" x14ac:dyDescent="0.35">
      <c r="B84" s="79" t="s">
        <v>27</v>
      </c>
      <c r="C84" s="40">
        <v>9.0230689089999996E-2</v>
      </c>
      <c r="D84" s="40">
        <v>0</v>
      </c>
      <c r="E84" s="40">
        <v>1.9055799999999998E-3</v>
      </c>
      <c r="F84" s="40">
        <v>0</v>
      </c>
      <c r="G84" s="40">
        <v>0</v>
      </c>
      <c r="H84" s="40">
        <v>0</v>
      </c>
      <c r="I84" s="40">
        <v>1.09443E-3</v>
      </c>
      <c r="J84" s="40">
        <v>3.4457250000000002E-2</v>
      </c>
      <c r="K84" s="40">
        <v>8.4273520000000005E-2</v>
      </c>
      <c r="L84" s="40">
        <v>8.6162009999999997E-2</v>
      </c>
      <c r="M84" s="40">
        <v>8.3837680000000012E-2</v>
      </c>
      <c r="N84" s="40">
        <v>6.5075540000000001E-2</v>
      </c>
      <c r="O84" s="40">
        <v>6.5287010000000006E-2</v>
      </c>
      <c r="P84" s="40">
        <v>5.2396123999999995E-2</v>
      </c>
      <c r="Q84" s="31">
        <v>7.2013704000000012E-2</v>
      </c>
      <c r="R84" s="31">
        <v>4.4265728000000004E-2</v>
      </c>
      <c r="S84" s="31">
        <v>0.11749599999999999</v>
      </c>
      <c r="T84" s="31">
        <v>0.10899093400000032</v>
      </c>
      <c r="U84" s="31">
        <v>0.16899620599999993</v>
      </c>
      <c r="V84" s="31">
        <v>0.19277745100000016</v>
      </c>
      <c r="W84" s="31">
        <v>0.14107427299999997</v>
      </c>
      <c r="X84" s="31">
        <v>5.987838600000002E-2</v>
      </c>
      <c r="Y84" s="31">
        <v>0.22563034600000015</v>
      </c>
      <c r="Z84" s="31">
        <v>0.14801977000000022</v>
      </c>
      <c r="AA84" s="31">
        <v>0.25219040800000081</v>
      </c>
      <c r="AB84" s="31">
        <v>0.21486292000000021</v>
      </c>
      <c r="AC84" s="31">
        <v>0.15674275200000035</v>
      </c>
      <c r="AD84" s="31">
        <v>0.19750776100000006</v>
      </c>
      <c r="AE84" s="31">
        <v>0.20133930599999997</v>
      </c>
      <c r="AF84" s="31">
        <v>0.17279866000000002</v>
      </c>
      <c r="AG84" s="31">
        <v>7.7572326999999996E-2</v>
      </c>
      <c r="AH84" s="31">
        <v>6.0183719000000017E-2</v>
      </c>
      <c r="AI84" s="31">
        <v>8.2781999999999886E-4</v>
      </c>
      <c r="AJ84" s="31">
        <v>3.0156202E-2</v>
      </c>
      <c r="AK84" s="31">
        <v>0.115783464</v>
      </c>
      <c r="AL84" s="31">
        <v>8.557713900000001E-2</v>
      </c>
      <c r="AM84" s="31">
        <v>9.5437421999999994E-2</v>
      </c>
      <c r="AN84" s="31">
        <v>0.10479628800000002</v>
      </c>
      <c r="AO84" s="32">
        <v>0.13912786799999999</v>
      </c>
      <c r="AP84" s="41"/>
      <c r="AQ84" s="42">
        <f t="shared" ref="AQ84:AQ93" ca="1" si="20">OFFSET(AP84,0,-1)/OFFSET(AP84,0,-2)-1</f>
        <v>0.32760301586254625</v>
      </c>
      <c r="AR84" s="42">
        <f t="shared" ref="AR84:AR93" ca="1" si="21">OFFSET(AP84,0,-1)/OFFSET(AP84,0,-5)-1</f>
        <v>0.20162122632641211</v>
      </c>
      <c r="AU84" s="172"/>
      <c r="AV84" s="172"/>
    </row>
    <row r="85" spans="1:48" x14ac:dyDescent="0.35">
      <c r="B85" s="79" t="s">
        <v>48</v>
      </c>
      <c r="C85" s="40"/>
      <c r="D85" s="40">
        <v>0.29817887000000004</v>
      </c>
      <c r="E85" s="40">
        <v>0.36177767999999988</v>
      </c>
      <c r="F85" s="40">
        <v>0.34232183000000005</v>
      </c>
      <c r="G85" s="40">
        <v>0.31181044000000002</v>
      </c>
      <c r="H85" s="40">
        <v>0.33108891600000001</v>
      </c>
      <c r="I85" s="40">
        <v>0.36377274600000004</v>
      </c>
      <c r="J85" s="40">
        <v>0.42767530500000012</v>
      </c>
      <c r="K85" s="40">
        <v>0.44502683900000001</v>
      </c>
      <c r="L85" s="40">
        <v>0.457742174</v>
      </c>
      <c r="M85" s="40">
        <v>0.53908286599999999</v>
      </c>
      <c r="N85" s="40">
        <v>0.4352583340000003</v>
      </c>
      <c r="O85" s="40">
        <v>0.45824810000000005</v>
      </c>
      <c r="P85" s="40">
        <v>0.40682091500000001</v>
      </c>
      <c r="Q85" s="31">
        <v>0.50589343600000003</v>
      </c>
      <c r="R85" s="31">
        <v>0.48572055399999997</v>
      </c>
      <c r="S85" s="31">
        <v>0.29164340799999999</v>
      </c>
      <c r="T85" s="31">
        <v>0.41287256400000005</v>
      </c>
      <c r="U85" s="31">
        <v>0.34558653199999995</v>
      </c>
      <c r="V85" s="31">
        <v>0.55506040699999992</v>
      </c>
      <c r="W85" s="31">
        <v>0.4116805740000003</v>
      </c>
      <c r="X85" s="31">
        <v>0.29677770600000036</v>
      </c>
      <c r="Y85" s="31">
        <v>0.53627187500000018</v>
      </c>
      <c r="Z85" s="31">
        <v>0.43409276400000024</v>
      </c>
      <c r="AA85" s="31">
        <v>0.41928521700000021</v>
      </c>
      <c r="AB85" s="31">
        <v>0.38740647899999986</v>
      </c>
      <c r="AC85" s="31">
        <v>0.33073341299999998</v>
      </c>
      <c r="AD85" s="31">
        <v>0.57039551100000008</v>
      </c>
      <c r="AE85" s="31">
        <v>0.48451384600000008</v>
      </c>
      <c r="AF85" s="31">
        <v>0.40585135999999994</v>
      </c>
      <c r="AG85" s="31">
        <v>0.50423156200000008</v>
      </c>
      <c r="AH85" s="31">
        <v>0.50788959700000003</v>
      </c>
      <c r="AI85" s="31">
        <v>0.51687512199999963</v>
      </c>
      <c r="AJ85" s="31">
        <v>0.389120301</v>
      </c>
      <c r="AK85" s="31">
        <v>0.36988172899999994</v>
      </c>
      <c r="AL85" s="31">
        <v>0.57860110700000011</v>
      </c>
      <c r="AM85" s="31">
        <v>0.47650054399999964</v>
      </c>
      <c r="AN85" s="31">
        <v>0.50792000400000004</v>
      </c>
      <c r="AO85" s="32">
        <v>0.52387125300000004</v>
      </c>
      <c r="AP85" s="41"/>
      <c r="AQ85" s="42">
        <f t="shared" ca="1" si="20"/>
        <v>3.140504188529647E-2</v>
      </c>
      <c r="AR85" s="42">
        <f t="shared" ca="1" si="21"/>
        <v>0.41632098026664122</v>
      </c>
      <c r="AU85" s="172"/>
      <c r="AV85" s="172"/>
    </row>
    <row r="86" spans="1:48" x14ac:dyDescent="0.35">
      <c r="B86" s="79" t="s">
        <v>49</v>
      </c>
      <c r="C86" s="40"/>
      <c r="D86" s="40">
        <v>0</v>
      </c>
      <c r="E86" s="40">
        <v>0</v>
      </c>
      <c r="F86" s="40">
        <v>0</v>
      </c>
      <c r="G86" s="40">
        <v>0</v>
      </c>
      <c r="H86" s="40">
        <v>0</v>
      </c>
      <c r="I86" s="40">
        <v>0</v>
      </c>
      <c r="J86" s="40">
        <v>0</v>
      </c>
      <c r="K86" s="40">
        <v>0</v>
      </c>
      <c r="L86" s="40">
        <v>0</v>
      </c>
      <c r="M86" s="40">
        <v>3.3832799999999994E-4</v>
      </c>
      <c r="N86" s="40">
        <v>5.7688000000000001E-5</v>
      </c>
      <c r="O86" s="40">
        <v>1.8447140000000001E-3</v>
      </c>
      <c r="P86" s="40">
        <v>9.9667399999999991E-4</v>
      </c>
      <c r="Q86" s="31">
        <v>2.1664449999999999E-3</v>
      </c>
      <c r="R86" s="31">
        <v>5.1199790000000002E-3</v>
      </c>
      <c r="S86" s="31">
        <v>4.2399750000000009E-3</v>
      </c>
      <c r="T86" s="31">
        <v>1.501912E-2</v>
      </c>
      <c r="U86" s="31">
        <v>9.7715499999999934E-3</v>
      </c>
      <c r="V86" s="31">
        <v>7.0028909999999972E-3</v>
      </c>
      <c r="W86" s="31">
        <v>2.928636000000001E-3</v>
      </c>
      <c r="X86" s="31">
        <v>3.1342529999999992E-3</v>
      </c>
      <c r="Y86" s="31">
        <v>8.9526710000000058E-3</v>
      </c>
      <c r="Z86" s="31">
        <v>1.0512577999999998E-2</v>
      </c>
      <c r="AA86" s="31">
        <v>1.4939003999999999E-2</v>
      </c>
      <c r="AB86" s="31">
        <v>1.5549986000000003E-2</v>
      </c>
      <c r="AC86" s="31">
        <v>1.7047969000000007E-2</v>
      </c>
      <c r="AD86" s="31">
        <v>2.2194184999999991E-2</v>
      </c>
      <c r="AE86" s="31">
        <v>4.5714420000000002E-3</v>
      </c>
      <c r="AF86" s="31">
        <v>2.5573449000000005E-2</v>
      </c>
      <c r="AG86" s="31">
        <v>8.7953320000000012E-3</v>
      </c>
      <c r="AH86" s="31">
        <v>5.522350000000001E-4</v>
      </c>
      <c r="AI86" s="31">
        <v>1.8537052000000002E-2</v>
      </c>
      <c r="AJ86" s="31">
        <v>2.7660663999999998E-2</v>
      </c>
      <c r="AK86" s="31">
        <v>1.1859029999999998E-2</v>
      </c>
      <c r="AL86" s="31">
        <v>1.2928932000000011E-2</v>
      </c>
      <c r="AM86" s="31">
        <v>2.5660800000000539E-4</v>
      </c>
      <c r="AN86" s="31">
        <v>1.8615039999999997E-3</v>
      </c>
      <c r="AO86" s="32">
        <v>8.1933260000000008E-3</v>
      </c>
      <c r="AP86" s="41"/>
      <c r="AQ86" s="42">
        <f t="shared" ca="1" si="20"/>
        <v>3.401454952554495</v>
      </c>
      <c r="AR86" s="42">
        <f t="shared" ca="1" si="21"/>
        <v>-0.30910656267839764</v>
      </c>
      <c r="AU86" s="172"/>
      <c r="AV86" s="172"/>
    </row>
    <row r="87" spans="1:48" x14ac:dyDescent="0.35">
      <c r="B87" s="79" t="s">
        <v>50</v>
      </c>
      <c r="C87" s="40"/>
      <c r="D87" s="40">
        <v>2.7447739999999998E-2</v>
      </c>
      <c r="E87" s="40">
        <v>3.4156970000000036E-2</v>
      </c>
      <c r="F87" s="40">
        <v>2.3830229999999994E-2</v>
      </c>
      <c r="G87" s="40">
        <v>2.1843229999999998E-2</v>
      </c>
      <c r="H87" s="40">
        <v>2.8410858999999997E-2</v>
      </c>
      <c r="I87" s="40">
        <v>2.6255124000000043E-2</v>
      </c>
      <c r="J87" s="40">
        <v>2.7593334000000004E-2</v>
      </c>
      <c r="K87" s="40">
        <v>2.7094109999999998E-2</v>
      </c>
      <c r="L87" s="40">
        <v>3.2421599999999995E-2</v>
      </c>
      <c r="M87" s="40">
        <v>2.8506460000000004E-2</v>
      </c>
      <c r="N87" s="40">
        <v>2.3658290000000009E-2</v>
      </c>
      <c r="O87" s="40">
        <v>2.7337080999999982E-2</v>
      </c>
      <c r="P87" s="40">
        <v>3.3350819999999996E-2</v>
      </c>
      <c r="Q87" s="31">
        <v>3.0941840000000005E-2</v>
      </c>
      <c r="R87" s="31">
        <v>2.9810769999999997E-2</v>
      </c>
      <c r="S87" s="31">
        <v>2.0940769999999994E-2</v>
      </c>
      <c r="T87" s="31">
        <v>2.7805837000000031E-2</v>
      </c>
      <c r="U87" s="31">
        <v>4.5774532000000021E-2</v>
      </c>
      <c r="V87" s="31">
        <v>4.4586803000000091E-2</v>
      </c>
      <c r="W87" s="31">
        <v>5.7762078000000029E-2</v>
      </c>
      <c r="X87" s="31">
        <v>5.4770583000000095E-2</v>
      </c>
      <c r="Y87" s="31">
        <v>9.2683935000000078E-2</v>
      </c>
      <c r="Z87" s="31">
        <v>6.9033300295000086E-2</v>
      </c>
      <c r="AA87" s="31">
        <v>6.5682375000000126E-2</v>
      </c>
      <c r="AB87" s="31">
        <v>9.060904300000007E-2</v>
      </c>
      <c r="AC87" s="31">
        <v>7.8503946000000102E-2</v>
      </c>
      <c r="AD87" s="31">
        <v>7.160529600000011E-2</v>
      </c>
      <c r="AE87" s="31">
        <v>8.9083277000000044E-2</v>
      </c>
      <c r="AF87" s="31">
        <v>9.4370572999999416E-2</v>
      </c>
      <c r="AG87" s="31">
        <v>5.6838063000000064E-2</v>
      </c>
      <c r="AH87" s="31">
        <v>5.9132843000000088E-2</v>
      </c>
      <c r="AI87" s="31">
        <v>6.0836640000000018E-2</v>
      </c>
      <c r="AJ87" s="31">
        <v>5.7418486999999983E-2</v>
      </c>
      <c r="AK87" s="31">
        <v>4.379719599999999E-2</v>
      </c>
      <c r="AL87" s="31">
        <v>5.0730257000000022E-2</v>
      </c>
      <c r="AM87" s="31">
        <v>4.5382354999999985E-2</v>
      </c>
      <c r="AN87" s="31">
        <v>6.1972077E-2</v>
      </c>
      <c r="AO87" s="32">
        <v>6.6983742000000013E-2</v>
      </c>
      <c r="AP87" s="41"/>
      <c r="AQ87" s="42">
        <f t="shared" ca="1" si="20"/>
        <v>8.0869727829196547E-2</v>
      </c>
      <c r="AR87" s="42">
        <f t="shared" ca="1" si="21"/>
        <v>0.52940708807020487</v>
      </c>
      <c r="AU87" s="172"/>
      <c r="AV87" s="172"/>
    </row>
    <row r="88" spans="1:48" x14ac:dyDescent="0.35">
      <c r="B88" s="79" t="s">
        <v>38</v>
      </c>
      <c r="C88" s="40"/>
      <c r="D88" s="40">
        <v>6.258569600000001E-2</v>
      </c>
      <c r="E88" s="40">
        <v>7.6769690000000002E-2</v>
      </c>
      <c r="F88" s="40">
        <v>7.8506759999999995E-2</v>
      </c>
      <c r="G88" s="40">
        <v>6.7038239999999943E-2</v>
      </c>
      <c r="H88" s="40">
        <v>7.0519759999999918E-2</v>
      </c>
      <c r="I88" s="40">
        <v>7.7997769999999939E-2</v>
      </c>
      <c r="J88" s="40">
        <v>8.0054999999999904E-2</v>
      </c>
      <c r="K88" s="40">
        <v>7.6769999999999936E-2</v>
      </c>
      <c r="L88" s="40">
        <v>7.7360159999999928E-2</v>
      </c>
      <c r="M88" s="40">
        <v>8.6954539999999927E-2</v>
      </c>
      <c r="N88" s="40">
        <v>8.4210269999999893E-2</v>
      </c>
      <c r="O88" s="40">
        <v>8.2739000000000007E-2</v>
      </c>
      <c r="P88" s="40">
        <v>7.4784699999999898E-2</v>
      </c>
      <c r="Q88" s="31">
        <v>6.3873399999999927E-2</v>
      </c>
      <c r="R88" s="31">
        <v>7.2926749999999929E-2</v>
      </c>
      <c r="S88" s="31">
        <v>5.9754629999999934E-2</v>
      </c>
      <c r="T88" s="31">
        <v>6.0180179999999937E-2</v>
      </c>
      <c r="U88" s="31">
        <v>6.5326169999999947E-2</v>
      </c>
      <c r="V88" s="31">
        <v>6.9298549999999903E-2</v>
      </c>
      <c r="W88" s="31">
        <v>6.4702889999999944E-2</v>
      </c>
      <c r="X88" s="31">
        <v>5.8511119999999951E-2</v>
      </c>
      <c r="Y88" s="31">
        <v>7.1657819999999928E-2</v>
      </c>
      <c r="Z88" s="31">
        <v>7.492687999999989E-2</v>
      </c>
      <c r="AA88" s="31">
        <v>6.5483359999999921E-2</v>
      </c>
      <c r="AB88" s="31">
        <v>6.1958067999999929E-2</v>
      </c>
      <c r="AC88" s="31">
        <v>5.5796205999999952E-2</v>
      </c>
      <c r="AD88" s="31">
        <v>7.2650139999999933E-2</v>
      </c>
      <c r="AE88" s="31">
        <v>6.1674050999999938E-2</v>
      </c>
      <c r="AF88" s="31">
        <v>6.9484235999999922E-2</v>
      </c>
      <c r="AG88" s="31">
        <v>6.7972118999999914E-2</v>
      </c>
      <c r="AH88" s="31">
        <v>6.4882503999999952E-2</v>
      </c>
      <c r="AI88" s="31">
        <v>7.7287071999999943E-2</v>
      </c>
      <c r="AJ88" s="31">
        <v>6.4954939999999947E-2</v>
      </c>
      <c r="AK88" s="31">
        <v>5.2761044999999951E-2</v>
      </c>
      <c r="AL88" s="31">
        <v>7.399720400000008E-2</v>
      </c>
      <c r="AM88" s="31">
        <v>6.4589566000000015E-2</v>
      </c>
      <c r="AN88" s="31">
        <v>6.2981332000000001E-2</v>
      </c>
      <c r="AO88" s="32">
        <v>8.0093022000000014E-2</v>
      </c>
      <c r="AP88" s="41"/>
      <c r="AQ88" s="42">
        <f t="shared" ca="1" si="20"/>
        <v>0.27169463484830736</v>
      </c>
      <c r="AR88" s="42">
        <f t="shared" ca="1" si="21"/>
        <v>0.51803327625523887</v>
      </c>
      <c r="AU88" s="172"/>
      <c r="AV88" s="172"/>
    </row>
    <row r="89" spans="1:48" x14ac:dyDescent="0.35">
      <c r="B89" s="83" t="s">
        <v>39</v>
      </c>
      <c r="C89" s="48"/>
      <c r="D89" s="48">
        <v>0.38821230600000006</v>
      </c>
      <c r="E89" s="48">
        <v>0.47460991999999991</v>
      </c>
      <c r="F89" s="48">
        <v>0.44465882000000007</v>
      </c>
      <c r="G89" s="48">
        <v>0.40069190999999993</v>
      </c>
      <c r="H89" s="48">
        <v>0.43001953499999995</v>
      </c>
      <c r="I89" s="48">
        <v>0.46912007</v>
      </c>
      <c r="J89" s="48">
        <v>0.56978088900000001</v>
      </c>
      <c r="K89" s="48">
        <v>0.6331644689999999</v>
      </c>
      <c r="L89" s="48">
        <f>SUM(L84:L88)</f>
        <v>0.65368594399999991</v>
      </c>
      <c r="M89" s="48">
        <f t="shared" ref="M89:AO89" si="22">SUM(M84:M88)</f>
        <v>0.73871987399999994</v>
      </c>
      <c r="N89" s="48">
        <f t="shared" si="22"/>
        <v>0.60826012200000013</v>
      </c>
      <c r="O89" s="48">
        <f t="shared" si="22"/>
        <v>0.63545590500000004</v>
      </c>
      <c r="P89" s="48">
        <f t="shared" si="22"/>
        <v>0.56834923299999984</v>
      </c>
      <c r="Q89" s="49">
        <f t="shared" si="22"/>
        <v>0.67488882499999991</v>
      </c>
      <c r="R89" s="49">
        <f t="shared" si="22"/>
        <v>0.63784378099999994</v>
      </c>
      <c r="S89" s="49">
        <f t="shared" si="22"/>
        <v>0.49407478299999991</v>
      </c>
      <c r="T89" s="49">
        <f t="shared" si="22"/>
        <v>0.62486863500000034</v>
      </c>
      <c r="U89" s="49">
        <f t="shared" si="22"/>
        <v>0.63545498999999983</v>
      </c>
      <c r="V89" s="49">
        <f t="shared" si="22"/>
        <v>0.86872610199999989</v>
      </c>
      <c r="W89" s="49">
        <f t="shared" si="22"/>
        <v>0.67814845100000032</v>
      </c>
      <c r="X89" s="49">
        <f t="shared" si="22"/>
        <v>0.47307204800000041</v>
      </c>
      <c r="Y89" s="49">
        <f t="shared" si="22"/>
        <v>0.93519664700000038</v>
      </c>
      <c r="Z89" s="49">
        <f t="shared" si="22"/>
        <v>0.73658529229500047</v>
      </c>
      <c r="AA89" s="49">
        <f t="shared" si="22"/>
        <v>0.81758036400000111</v>
      </c>
      <c r="AB89" s="49">
        <f t="shared" si="22"/>
        <v>0.77038649600000009</v>
      </c>
      <c r="AC89" s="49">
        <f t="shared" si="22"/>
        <v>0.63882428600000041</v>
      </c>
      <c r="AD89" s="49">
        <f t="shared" si="22"/>
        <v>0.93435289300000013</v>
      </c>
      <c r="AE89" s="49">
        <f t="shared" si="22"/>
        <v>0.84118192200000008</v>
      </c>
      <c r="AF89" s="49">
        <f t="shared" si="22"/>
        <v>0.76807827799999928</v>
      </c>
      <c r="AG89" s="49">
        <f t="shared" si="22"/>
        <v>0.71540940300000011</v>
      </c>
      <c r="AH89" s="49">
        <f t="shared" si="22"/>
        <v>0.69264089800000006</v>
      </c>
      <c r="AI89" s="49">
        <f t="shared" si="22"/>
        <v>0.67436370599999962</v>
      </c>
      <c r="AJ89" s="49">
        <f t="shared" si="22"/>
        <v>0.56931059399999995</v>
      </c>
      <c r="AK89" s="49">
        <f t="shared" si="22"/>
        <v>0.59408246399999998</v>
      </c>
      <c r="AL89" s="49">
        <f t="shared" si="22"/>
        <v>0.80183463900000018</v>
      </c>
      <c r="AM89" s="49">
        <f t="shared" si="22"/>
        <v>0.68216649499999971</v>
      </c>
      <c r="AN89" s="49">
        <f t="shared" si="22"/>
        <v>0.73953120499999991</v>
      </c>
      <c r="AO89" s="50">
        <f t="shared" si="22"/>
        <v>0.81826921100000005</v>
      </c>
      <c r="AP89" s="51"/>
      <c r="AQ89" s="52">
        <f t="shared" ca="1" si="20"/>
        <v>0.10647016037680279</v>
      </c>
      <c r="AR89" s="52">
        <f t="shared" ca="1" si="21"/>
        <v>0.37736637686716845</v>
      </c>
      <c r="AU89" s="172"/>
      <c r="AV89" s="172"/>
    </row>
    <row r="90" spans="1:48" s="53" customFormat="1" x14ac:dyDescent="0.35">
      <c r="B90" s="83" t="s">
        <v>51</v>
      </c>
      <c r="C90" s="48"/>
      <c r="D90" s="48">
        <v>0.50443000000000005</v>
      </c>
      <c r="E90" s="48">
        <v>0.95117300000000005</v>
      </c>
      <c r="F90" s="48">
        <v>1.02471</v>
      </c>
      <c r="G90" s="48">
        <v>0.82168017599999998</v>
      </c>
      <c r="H90" s="48">
        <v>0.46810774899999996</v>
      </c>
      <c r="I90" s="48">
        <v>0.97618247999999996</v>
      </c>
      <c r="J90" s="48">
        <v>1.1437340410000001</v>
      </c>
      <c r="K90" s="48">
        <v>1.2669999999999999</v>
      </c>
      <c r="L90" s="48">
        <v>0.61976827199999995</v>
      </c>
      <c r="M90" s="48">
        <v>1.1794342660000001</v>
      </c>
      <c r="N90" s="48">
        <v>1.489735408</v>
      </c>
      <c r="O90" s="48">
        <v>1.136587</v>
      </c>
      <c r="P90" s="48">
        <v>0.69022325999999989</v>
      </c>
      <c r="Q90" s="48">
        <v>1.1463185299999998</v>
      </c>
      <c r="R90" s="48">
        <v>1.3382097289999997</v>
      </c>
      <c r="S90" s="48">
        <v>1.0430854540000001</v>
      </c>
      <c r="T90" s="48">
        <v>0.61455520499999994</v>
      </c>
      <c r="U90" s="48">
        <v>1.3941360530000002</v>
      </c>
      <c r="V90" s="48">
        <v>1.3362415570000001</v>
      </c>
      <c r="W90" s="48">
        <v>1.265288932</v>
      </c>
      <c r="X90" s="48">
        <v>0.66605941199999985</v>
      </c>
      <c r="Y90" s="48">
        <v>1.3418438760000002</v>
      </c>
      <c r="Z90" s="48">
        <v>1.4511639860000001</v>
      </c>
      <c r="AA90" s="48">
        <v>1.4484028578520003</v>
      </c>
      <c r="AB90" s="48">
        <v>0.71161458300000002</v>
      </c>
      <c r="AC90" s="48">
        <v>1.4930767</v>
      </c>
      <c r="AD90" s="48">
        <v>1.459698355</v>
      </c>
      <c r="AE90" s="48">
        <v>1.489810369</v>
      </c>
      <c r="AF90" s="48">
        <v>0.67416418999999983</v>
      </c>
      <c r="AG90" s="48">
        <v>1.3143456980000001</v>
      </c>
      <c r="AH90" s="48">
        <v>1.3997886089999998</v>
      </c>
      <c r="AI90" s="48">
        <v>0.8916063310000002</v>
      </c>
      <c r="AJ90" s="48">
        <v>0.74749203599999992</v>
      </c>
      <c r="AK90" s="48">
        <v>1.069130133</v>
      </c>
      <c r="AL90" s="48">
        <v>1.3827369809999999</v>
      </c>
      <c r="AM90" s="48">
        <v>1.37961277</v>
      </c>
      <c r="AN90" s="48">
        <v>0.80750597000000002</v>
      </c>
      <c r="AO90" s="50">
        <v>1.5460399800000002</v>
      </c>
      <c r="AP90" s="51"/>
      <c r="AQ90" s="52">
        <f t="shared" ca="1" si="20"/>
        <v>0.91458643952811913</v>
      </c>
      <c r="AR90" s="52">
        <f t="shared" ca="1" si="21"/>
        <v>0.44607277662428402</v>
      </c>
      <c r="AU90" s="172"/>
      <c r="AV90" s="172"/>
    </row>
    <row r="91" spans="1:48" x14ac:dyDescent="0.35">
      <c r="B91" s="79" t="s">
        <v>52</v>
      </c>
      <c r="C91" s="40"/>
      <c r="D91" s="40">
        <v>0.27020499999999997</v>
      </c>
      <c r="E91" s="40">
        <v>0.43433100000000002</v>
      </c>
      <c r="F91" s="40">
        <v>0.595244</v>
      </c>
      <c r="G91" s="40">
        <v>0.51501072000000003</v>
      </c>
      <c r="H91" s="40">
        <v>0.25696794000000001</v>
      </c>
      <c r="I91" s="40">
        <v>0.51873369999999996</v>
      </c>
      <c r="J91" s="40">
        <v>0.64069463000000004</v>
      </c>
      <c r="K91" s="40">
        <v>0.53300000000000003</v>
      </c>
      <c r="L91" s="40">
        <v>0.25916222</v>
      </c>
      <c r="M91" s="40">
        <v>0.48004657000000006</v>
      </c>
      <c r="N91" s="40">
        <v>0.71488669000000005</v>
      </c>
      <c r="O91" s="40">
        <v>0.34412900000000002</v>
      </c>
      <c r="P91" s="40">
        <v>0.22768289</v>
      </c>
      <c r="Q91" s="31">
        <v>0.46078155999999998</v>
      </c>
      <c r="R91" s="31">
        <v>0.42689920999999992</v>
      </c>
      <c r="S91" s="31">
        <v>0.34043339000000011</v>
      </c>
      <c r="T91" s="31">
        <v>0.17848067000000001</v>
      </c>
      <c r="U91" s="31">
        <v>0.46504832999999995</v>
      </c>
      <c r="V91" s="31">
        <v>0.47009682999999997</v>
      </c>
      <c r="W91" s="31">
        <v>0.37068009000000002</v>
      </c>
      <c r="X91" s="31">
        <v>0.24169027999999998</v>
      </c>
      <c r="Y91" s="31">
        <v>0.45433335999999996</v>
      </c>
      <c r="Z91" s="31">
        <v>0.55831569999999997</v>
      </c>
      <c r="AA91" s="31">
        <v>0.45428154000000009</v>
      </c>
      <c r="AB91" s="31">
        <v>0.27608270000000007</v>
      </c>
      <c r="AC91" s="31">
        <v>0.55410651999999994</v>
      </c>
      <c r="AD91" s="31">
        <v>0.56067949000000006</v>
      </c>
      <c r="AE91" s="31">
        <v>0.56546612000000007</v>
      </c>
      <c r="AF91" s="31">
        <v>0.26727501999999992</v>
      </c>
      <c r="AG91" s="31">
        <v>0.56294206000000013</v>
      </c>
      <c r="AH91" s="31">
        <v>0.58062494999999992</v>
      </c>
      <c r="AI91" s="31">
        <v>0.35777847000000002</v>
      </c>
      <c r="AJ91" s="31">
        <v>0.32753312000000001</v>
      </c>
      <c r="AK91" s="31">
        <v>0.41166526999999997</v>
      </c>
      <c r="AL91" s="31">
        <v>0.46539435000000001</v>
      </c>
      <c r="AM91" s="31">
        <v>0.48200607999999967</v>
      </c>
      <c r="AN91" s="31">
        <v>0.32449315000000001</v>
      </c>
      <c r="AO91" s="32">
        <v>0.59005518000000001</v>
      </c>
      <c r="AP91" s="41"/>
      <c r="AQ91" s="42">
        <f t="shared" ca="1" si="20"/>
        <v>0.81839024953223194</v>
      </c>
      <c r="AR91" s="42">
        <f t="shared" ca="1" si="21"/>
        <v>0.43333728395402416</v>
      </c>
      <c r="AU91" s="172"/>
      <c r="AV91" s="172"/>
    </row>
    <row r="92" spans="1:48" x14ac:dyDescent="0.35">
      <c r="B92" s="79" t="s">
        <v>53</v>
      </c>
      <c r="C92" s="40"/>
      <c r="D92" s="40">
        <v>0</v>
      </c>
      <c r="E92" s="40">
        <v>0</v>
      </c>
      <c r="F92" s="40">
        <v>0</v>
      </c>
      <c r="G92" s="40">
        <v>0</v>
      </c>
      <c r="H92" s="40">
        <v>2.3444799999999999E-3</v>
      </c>
      <c r="I92" s="40">
        <v>4.4882040000000005E-2</v>
      </c>
      <c r="J92" s="40">
        <v>5.8045840000000001E-2</v>
      </c>
      <c r="K92" s="40">
        <v>0.34399999999999997</v>
      </c>
      <c r="L92" s="40">
        <v>0.12438716999999999</v>
      </c>
      <c r="M92" s="40">
        <v>0.29353799000000003</v>
      </c>
      <c r="N92" s="40">
        <v>0.32175337999999998</v>
      </c>
      <c r="O92" s="40">
        <v>0.29334199999999999</v>
      </c>
      <c r="P92" s="40">
        <v>0.21222215999999999</v>
      </c>
      <c r="Q92" s="31">
        <v>0.25014170000000002</v>
      </c>
      <c r="R92" s="31">
        <v>0.37867985999999992</v>
      </c>
      <c r="S92" s="31">
        <v>0.29014011999999995</v>
      </c>
      <c r="T92" s="31">
        <v>0.21360768999999999</v>
      </c>
      <c r="U92" s="31">
        <v>0.39588106000000006</v>
      </c>
      <c r="V92" s="31">
        <v>0.38635865999999996</v>
      </c>
      <c r="W92" s="31">
        <v>0.37716657000000003</v>
      </c>
      <c r="X92" s="31">
        <v>0.20446855</v>
      </c>
      <c r="Y92" s="31">
        <v>0.39539724999999998</v>
      </c>
      <c r="Z92" s="31">
        <v>0.39735132999999995</v>
      </c>
      <c r="AA92" s="31">
        <v>0.41319889999999998</v>
      </c>
      <c r="AB92" s="31">
        <v>0.26309006000000001</v>
      </c>
      <c r="AC92" s="31">
        <v>0.44825753000000002</v>
      </c>
      <c r="AD92" s="31">
        <v>0.39433761000000001</v>
      </c>
      <c r="AE92" s="31">
        <v>0.43688697999999998</v>
      </c>
      <c r="AF92" s="31">
        <v>0.24207150999999999</v>
      </c>
      <c r="AG92" s="31">
        <v>0.38144061999999995</v>
      </c>
      <c r="AH92" s="31">
        <v>0.30305472999999994</v>
      </c>
      <c r="AI92" s="31">
        <v>0.18582170000000003</v>
      </c>
      <c r="AJ92" s="31">
        <v>0.17178188800000002</v>
      </c>
      <c r="AK92" s="31">
        <v>0.26500512000000004</v>
      </c>
      <c r="AL92" s="31">
        <v>0.39213760200000003</v>
      </c>
      <c r="AM92" s="31">
        <v>0.41217506999999998</v>
      </c>
      <c r="AN92" s="31">
        <v>0.26952731999999996</v>
      </c>
      <c r="AO92" s="32">
        <v>0.39186246999999996</v>
      </c>
      <c r="AP92" s="41"/>
      <c r="AQ92" s="42">
        <f t="shared" ca="1" si="20"/>
        <v>0.45388775431002704</v>
      </c>
      <c r="AR92" s="42">
        <f t="shared" ca="1" si="21"/>
        <v>0.4786977323306052</v>
      </c>
      <c r="AU92" s="172"/>
      <c r="AV92" s="172"/>
    </row>
    <row r="93" spans="1:48" x14ac:dyDescent="0.35">
      <c r="B93" s="79" t="s">
        <v>54</v>
      </c>
      <c r="C93" s="40"/>
      <c r="D93" s="40">
        <v>0.21473400000000001</v>
      </c>
      <c r="E93" s="40">
        <v>0.48858800000000002</v>
      </c>
      <c r="F93" s="40">
        <v>0.40739599999999998</v>
      </c>
      <c r="G93" s="40">
        <v>0.28331420000000002</v>
      </c>
      <c r="H93" s="40">
        <v>0.19375819000000002</v>
      </c>
      <c r="I93" s="40">
        <v>0.38880630999999999</v>
      </c>
      <c r="J93" s="40">
        <v>0.41813194200000003</v>
      </c>
      <c r="K93" s="40">
        <v>0.36699999999999999</v>
      </c>
      <c r="L93" s="40">
        <v>0.22391993999999998</v>
      </c>
      <c r="M93" s="40">
        <v>0.38885502000000005</v>
      </c>
      <c r="N93" s="40">
        <v>0.4309579</v>
      </c>
      <c r="O93" s="40">
        <v>0.44800999999999996</v>
      </c>
      <c r="P93" s="40">
        <v>0.23024131999999997</v>
      </c>
      <c r="Q93" s="31">
        <v>0.41171105000000002</v>
      </c>
      <c r="R93" s="31">
        <v>0.49130061000000003</v>
      </c>
      <c r="S93" s="31">
        <v>0.38552534999999999</v>
      </c>
      <c r="T93" s="31">
        <v>0.20885380000000001</v>
      </c>
      <c r="U93" s="31">
        <v>0.48754009999999998</v>
      </c>
      <c r="V93" s="31">
        <v>0.46255701999999999</v>
      </c>
      <c r="W93" s="31">
        <v>0.50028768999999995</v>
      </c>
      <c r="X93" s="31">
        <v>0.20253357</v>
      </c>
      <c r="Y93" s="31">
        <v>0.47578444000000003</v>
      </c>
      <c r="Z93" s="31">
        <v>0.48211999</v>
      </c>
      <c r="AA93" s="31">
        <v>0.55510716000000027</v>
      </c>
      <c r="AB93" s="31">
        <v>0.15722446000000001</v>
      </c>
      <c r="AC93" s="31">
        <v>0.47748701999999998</v>
      </c>
      <c r="AD93" s="31">
        <v>0.48938978</v>
      </c>
      <c r="AE93" s="31">
        <v>0.46908429000000001</v>
      </c>
      <c r="AF93" s="31">
        <v>0.15036993000000001</v>
      </c>
      <c r="AG93" s="31">
        <v>0.34846643000000005</v>
      </c>
      <c r="AH93" s="31">
        <v>0.49334730000000004</v>
      </c>
      <c r="AI93" s="31">
        <v>0.32537324000000006</v>
      </c>
      <c r="AJ93" s="31">
        <v>0.22702146999999998</v>
      </c>
      <c r="AK93" s="31">
        <v>0.37134469000000003</v>
      </c>
      <c r="AL93" s="31">
        <v>0.50543121000000002</v>
      </c>
      <c r="AM93" s="31">
        <v>0.46718006000000001</v>
      </c>
      <c r="AN93" s="31">
        <v>0.1989147</v>
      </c>
      <c r="AO93" s="32">
        <v>0.54872057000000007</v>
      </c>
      <c r="AP93" s="41"/>
      <c r="AQ93" s="42">
        <f t="shared" ca="1" si="20"/>
        <v>1.758572242272693</v>
      </c>
      <c r="AR93" s="42">
        <f t="shared" ca="1" si="21"/>
        <v>0.47765831793636271</v>
      </c>
      <c r="AU93" s="172"/>
      <c r="AV93" s="172"/>
    </row>
    <row r="94" spans="1:48" ht="5.15" customHeight="1" x14ac:dyDescent="0.35">
      <c r="B94" s="110"/>
      <c r="C94" s="80"/>
      <c r="D94" s="111"/>
      <c r="E94" s="111"/>
      <c r="F94" s="111"/>
      <c r="G94" s="111"/>
      <c r="H94" s="111"/>
      <c r="I94" s="111"/>
      <c r="J94" s="111"/>
      <c r="K94" s="111"/>
      <c r="L94" s="111"/>
      <c r="M94" s="111"/>
      <c r="N94" s="111"/>
      <c r="O94" s="111"/>
      <c r="P94" s="111"/>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41"/>
      <c r="AQ94" s="112"/>
      <c r="AR94" s="112"/>
      <c r="AU94" s="172"/>
      <c r="AV94" s="172"/>
    </row>
    <row r="95" spans="1:48" x14ac:dyDescent="0.35">
      <c r="B95" s="66" t="s">
        <v>106</v>
      </c>
      <c r="D95" s="67"/>
      <c r="E95" s="68"/>
      <c r="F95" s="68"/>
      <c r="G95" s="68"/>
      <c r="H95" s="68"/>
      <c r="I95" s="68"/>
      <c r="J95" s="68"/>
      <c r="K95" s="102"/>
      <c r="L95" s="102"/>
      <c r="M95" s="102"/>
      <c r="N95" s="102"/>
      <c r="O95" s="102"/>
      <c r="P95" s="102"/>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4"/>
      <c r="AQ95" s="72"/>
      <c r="AR95" s="72"/>
      <c r="AU95" s="172"/>
      <c r="AV95" s="172"/>
    </row>
    <row r="96" spans="1:48" s="90" customFormat="1" x14ac:dyDescent="0.35">
      <c r="B96" s="95"/>
      <c r="C96" s="96"/>
      <c r="D96" s="97"/>
      <c r="E96" s="97"/>
      <c r="F96" s="97"/>
      <c r="G96" s="97"/>
      <c r="H96" s="97"/>
      <c r="I96" s="97"/>
      <c r="J96" s="97"/>
      <c r="K96" s="97"/>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99"/>
      <c r="AQ96" s="100"/>
      <c r="AR96" s="100"/>
      <c r="AU96" s="172"/>
      <c r="AV96" s="172"/>
    </row>
    <row r="97" spans="1:48" x14ac:dyDescent="0.35">
      <c r="A97" s="19"/>
      <c r="B97" s="9" t="s">
        <v>55</v>
      </c>
      <c r="AN97" s="4"/>
      <c r="AO97" s="4"/>
      <c r="AU97" s="172"/>
      <c r="AV97" s="172"/>
    </row>
    <row r="98" spans="1:48" x14ac:dyDescent="0.35">
      <c r="B98" s="23" t="s">
        <v>8</v>
      </c>
      <c r="C98" s="24"/>
      <c r="D98" s="25" t="str">
        <f>D$10</f>
        <v>Q1 2012</v>
      </c>
      <c r="E98" s="25" t="str">
        <f t="shared" ref="E98:AR98" si="23">E$10</f>
        <v>Q2 2012</v>
      </c>
      <c r="F98" s="25" t="str">
        <f t="shared" si="23"/>
        <v>Q3 2012</v>
      </c>
      <c r="G98" s="25" t="str">
        <f t="shared" si="23"/>
        <v>Q4 2012</v>
      </c>
      <c r="H98" s="25" t="str">
        <f t="shared" si="23"/>
        <v>Q1 2013</v>
      </c>
      <c r="I98" s="25" t="str">
        <f t="shared" si="23"/>
        <v>Q2 2013</v>
      </c>
      <c r="J98" s="25" t="str">
        <f t="shared" si="23"/>
        <v>Q3 2013</v>
      </c>
      <c r="K98" s="25" t="str">
        <f t="shared" si="23"/>
        <v>Q4 2013</v>
      </c>
      <c r="L98" s="25" t="str">
        <f t="shared" si="23"/>
        <v>Q1 2014</v>
      </c>
      <c r="M98" s="25" t="str">
        <f t="shared" si="23"/>
        <v>Q2 2014</v>
      </c>
      <c r="N98" s="25" t="str">
        <f t="shared" si="23"/>
        <v>Q3 2014</v>
      </c>
      <c r="O98" s="25" t="str">
        <f t="shared" si="23"/>
        <v>Q4 2014</v>
      </c>
      <c r="P98" s="25" t="str">
        <f t="shared" si="23"/>
        <v>Q1 2015</v>
      </c>
      <c r="Q98" s="25" t="str">
        <f t="shared" si="23"/>
        <v>Q2 2015</v>
      </c>
      <c r="R98" s="25" t="str">
        <f t="shared" si="23"/>
        <v>Q3 2015</v>
      </c>
      <c r="S98" s="25" t="str">
        <f t="shared" si="23"/>
        <v>Q4 2015</v>
      </c>
      <c r="T98" s="25" t="str">
        <f t="shared" si="23"/>
        <v>Q1 2016</v>
      </c>
      <c r="U98" s="25" t="str">
        <f t="shared" si="23"/>
        <v>Q2 2016</v>
      </c>
      <c r="V98" s="25" t="str">
        <f t="shared" si="23"/>
        <v>Q3 2016</v>
      </c>
      <c r="W98" s="25" t="str">
        <f t="shared" si="23"/>
        <v>Q4 2016</v>
      </c>
      <c r="X98" s="25" t="str">
        <f t="shared" si="23"/>
        <v>Q1 2017</v>
      </c>
      <c r="Y98" s="25" t="str">
        <f t="shared" si="23"/>
        <v>Q2 2017</v>
      </c>
      <c r="Z98" s="25" t="str">
        <f t="shared" si="23"/>
        <v>Q3 2017</v>
      </c>
      <c r="AA98" s="25" t="str">
        <f t="shared" si="23"/>
        <v>Q4 2017</v>
      </c>
      <c r="AB98" s="25" t="str">
        <f t="shared" si="23"/>
        <v>Q1 2018</v>
      </c>
      <c r="AC98" s="25" t="str">
        <f t="shared" si="23"/>
        <v>Q2 2018</v>
      </c>
      <c r="AD98" s="25" t="str">
        <f t="shared" si="23"/>
        <v>Q3 2018</v>
      </c>
      <c r="AE98" s="25" t="str">
        <f t="shared" si="23"/>
        <v>Q4 2018</v>
      </c>
      <c r="AF98" s="25" t="str">
        <f t="shared" si="23"/>
        <v>Q1 2019</v>
      </c>
      <c r="AG98" s="25" t="str">
        <f t="shared" si="23"/>
        <v>Q2 2019</v>
      </c>
      <c r="AH98" s="25" t="str">
        <f t="shared" si="23"/>
        <v>Q3 2019</v>
      </c>
      <c r="AI98" s="25" t="str">
        <f t="shared" si="23"/>
        <v>Q4 2019</v>
      </c>
      <c r="AJ98" s="25" t="str">
        <f t="shared" si="23"/>
        <v>Q1 2020</v>
      </c>
      <c r="AK98" s="25" t="str">
        <f t="shared" si="23"/>
        <v>Q2 2020</v>
      </c>
      <c r="AL98" s="25" t="str">
        <f t="shared" si="23"/>
        <v>Q3 2020</v>
      </c>
      <c r="AM98" s="25" t="str">
        <f t="shared" si="23"/>
        <v>Q4 2020</v>
      </c>
      <c r="AN98" s="25" t="str">
        <f t="shared" si="23"/>
        <v>Q1 2021</v>
      </c>
      <c r="AO98" s="26" t="str">
        <f t="shared" si="23"/>
        <v>Q2 2021</v>
      </c>
      <c r="AP98" s="27"/>
      <c r="AQ98" s="28" t="str">
        <f>AQ$10</f>
        <v>QoQ</v>
      </c>
      <c r="AR98" s="28" t="str">
        <f t="shared" si="23"/>
        <v>YoY</v>
      </c>
      <c r="AU98" s="172"/>
      <c r="AV98" s="172"/>
    </row>
    <row r="99" spans="1:48" s="2" customFormat="1" x14ac:dyDescent="0.35">
      <c r="B99" s="79" t="s">
        <v>56</v>
      </c>
      <c r="C99" s="80"/>
      <c r="D99" s="31">
        <v>3.0839632040000002</v>
      </c>
      <c r="E99" s="31">
        <v>3.4933943789999997</v>
      </c>
      <c r="F99" s="31">
        <v>3.3130000000000002</v>
      </c>
      <c r="G99" s="31">
        <v>4.2196078100000003</v>
      </c>
      <c r="H99" s="31">
        <v>3.3878416759999999</v>
      </c>
      <c r="I99" s="31">
        <v>3.4928995249999999</v>
      </c>
      <c r="J99" s="31">
        <v>3.4966029400000003</v>
      </c>
      <c r="K99" s="31">
        <v>3.6039525599999997</v>
      </c>
      <c r="L99" s="31">
        <v>3.47389613</v>
      </c>
      <c r="M99" s="31">
        <v>3.6459297500000001</v>
      </c>
      <c r="N99" s="31">
        <v>3.6436108000000003</v>
      </c>
      <c r="O99" s="31">
        <v>3.9427343970000002</v>
      </c>
      <c r="P99" s="31">
        <v>3.4965757380199998</v>
      </c>
      <c r="Q99" s="31">
        <v>3.9152389300000001</v>
      </c>
      <c r="R99" s="31">
        <v>3.8788250909999999</v>
      </c>
      <c r="S99" s="31">
        <v>3.9468622799999999</v>
      </c>
      <c r="T99" s="31">
        <v>3.8294361099999996</v>
      </c>
      <c r="U99" s="31">
        <v>3.6354266529999997</v>
      </c>
      <c r="V99" s="31">
        <v>4.2249306840000012</v>
      </c>
      <c r="W99" s="31">
        <v>3.7091967400000003</v>
      </c>
      <c r="X99" s="31">
        <v>2.62957888</v>
      </c>
      <c r="Y99" s="31">
        <v>2.4339737500000003</v>
      </c>
      <c r="Z99" s="31">
        <v>2.3334718000000003</v>
      </c>
      <c r="AA99" s="31">
        <v>2.25853408</v>
      </c>
      <c r="AB99" s="31">
        <v>2.4523564499999999</v>
      </c>
      <c r="AC99" s="31">
        <v>2.4595241999999997</v>
      </c>
      <c r="AD99" s="31">
        <v>2.5072624999999999</v>
      </c>
      <c r="AE99" s="31">
        <v>2.6980496299999999</v>
      </c>
      <c r="AF99" s="31">
        <v>2.5869065</v>
      </c>
      <c r="AG99" s="31">
        <v>2.5494342099999998</v>
      </c>
      <c r="AH99" s="31">
        <v>2.7629926999999999</v>
      </c>
      <c r="AI99" s="31">
        <v>2.5435815399999999</v>
      </c>
      <c r="AJ99" s="31">
        <v>2.5663696100000002</v>
      </c>
      <c r="AK99" s="31">
        <v>2.940538702</v>
      </c>
      <c r="AL99" s="31">
        <v>2.3459975900000001</v>
      </c>
      <c r="AM99" s="31">
        <v>2.8789106669999995</v>
      </c>
      <c r="AN99" s="31">
        <v>2.6212509800000001</v>
      </c>
      <c r="AO99" s="32">
        <v>2.8949384670000002</v>
      </c>
      <c r="AP99" s="41"/>
      <c r="AQ99" s="42">
        <f t="shared" ref="AQ99:AQ105" ca="1" si="24">OFFSET(AP99,0,-1)/OFFSET(AP99,0,-2)-1</f>
        <v>0.10441101942859365</v>
      </c>
      <c r="AR99" s="42">
        <f t="shared" ref="AR99:AR105" ca="1" si="25">OFFSET(AP99,0,-1)/OFFSET(AP99,0,-5)-1</f>
        <v>-1.5507442554313244E-2</v>
      </c>
      <c r="AU99" s="172"/>
      <c r="AV99" s="172"/>
    </row>
    <row r="100" spans="1:48" s="2" customFormat="1" x14ac:dyDescent="0.35">
      <c r="B100" s="79" t="s">
        <v>57</v>
      </c>
      <c r="C100" s="80"/>
      <c r="D100" s="31">
        <v>2.850286154</v>
      </c>
      <c r="E100" s="31">
        <v>2.8596698500000004</v>
      </c>
      <c r="F100" s="31">
        <v>2.5720000000000001</v>
      </c>
      <c r="G100" s="31">
        <v>3.00446664</v>
      </c>
      <c r="H100" s="31">
        <v>2.6214286499999999</v>
      </c>
      <c r="I100" s="31">
        <v>2.7432304599999999</v>
      </c>
      <c r="J100" s="31">
        <v>2.7753190700000001</v>
      </c>
      <c r="K100" s="31">
        <v>2.9008018799999999</v>
      </c>
      <c r="L100" s="31">
        <v>2.7932613000000002</v>
      </c>
      <c r="M100" s="31">
        <v>2.5758159000000003</v>
      </c>
      <c r="N100" s="31">
        <v>2.9774764999999999</v>
      </c>
      <c r="O100" s="31">
        <v>2.9713483599999999</v>
      </c>
      <c r="P100" s="31">
        <v>2.7243556</v>
      </c>
      <c r="Q100" s="31">
        <v>2.7592699499999997</v>
      </c>
      <c r="R100" s="31">
        <v>2.9530407100000002</v>
      </c>
      <c r="S100" s="31">
        <v>2.9052334899999996</v>
      </c>
      <c r="T100" s="31">
        <v>2.93449728</v>
      </c>
      <c r="U100" s="31">
        <v>2.67897053</v>
      </c>
      <c r="V100" s="31">
        <v>3.0347685000000002</v>
      </c>
      <c r="W100" s="31">
        <v>2.8076995500000002</v>
      </c>
      <c r="X100" s="31">
        <v>2.62034653</v>
      </c>
      <c r="Y100" s="31">
        <v>2.4339677499999999</v>
      </c>
      <c r="Z100" s="31">
        <v>2.3334718000000003</v>
      </c>
      <c r="AA100" s="31">
        <v>2.25853408</v>
      </c>
      <c r="AB100" s="31">
        <v>2.4523544499999996</v>
      </c>
      <c r="AC100" s="31">
        <v>2.4595241999999997</v>
      </c>
      <c r="AD100" s="31">
        <v>2.5072624999999999</v>
      </c>
      <c r="AE100" s="31">
        <v>2.6980496299999999</v>
      </c>
      <c r="AF100" s="31">
        <v>2.5869065</v>
      </c>
      <c r="AG100" s="31">
        <v>2.4378939100000001</v>
      </c>
      <c r="AH100" s="31">
        <v>2.3992254000000002</v>
      </c>
      <c r="AI100" s="31">
        <v>2.4943432300000001</v>
      </c>
      <c r="AJ100" s="31">
        <v>2.4912931600000001</v>
      </c>
      <c r="AK100" s="31">
        <v>2.4890710550000001</v>
      </c>
      <c r="AL100" s="31">
        <v>2.2033653400000004</v>
      </c>
      <c r="AM100" s="31">
        <v>2.7491353500000004</v>
      </c>
      <c r="AN100" s="31">
        <v>2.6212509800000001</v>
      </c>
      <c r="AO100" s="32">
        <v>2.7267781649999998</v>
      </c>
      <c r="AP100" s="41"/>
      <c r="AQ100" s="42">
        <f t="shared" ca="1" si="24"/>
        <v>4.0258329250104641E-2</v>
      </c>
      <c r="AR100" s="42">
        <f t="shared" ca="1" si="25"/>
        <v>9.5500331146633144E-2</v>
      </c>
      <c r="AU100" s="172"/>
      <c r="AV100" s="172"/>
    </row>
    <row r="101" spans="1:48" s="2" customFormat="1" x14ac:dyDescent="0.35">
      <c r="B101" s="79" t="s">
        <v>58</v>
      </c>
      <c r="C101" s="80"/>
      <c r="D101" s="31"/>
      <c r="E101" s="31"/>
      <c r="F101" s="31"/>
      <c r="G101" s="31"/>
      <c r="H101" s="31"/>
      <c r="I101" s="31"/>
      <c r="J101" s="31"/>
      <c r="K101" s="31"/>
      <c r="L101" s="31"/>
      <c r="M101" s="31"/>
      <c r="N101" s="31"/>
      <c r="O101" s="31"/>
      <c r="P101" s="31"/>
      <c r="Q101" s="31"/>
      <c r="R101" s="31"/>
      <c r="S101" s="31"/>
      <c r="T101" s="31"/>
      <c r="U101" s="31"/>
      <c r="V101" s="31"/>
      <c r="W101" s="31">
        <v>0.23552065000000003</v>
      </c>
      <c r="X101" s="31">
        <v>1.13425032</v>
      </c>
      <c r="Y101" s="31">
        <v>1.5813121400000001</v>
      </c>
      <c r="Z101" s="31">
        <v>1.6754364399999999</v>
      </c>
      <c r="AA101" s="31">
        <v>1.604590827</v>
      </c>
      <c r="AB101" s="31">
        <v>1.6900098399999999</v>
      </c>
      <c r="AC101" s="31">
        <v>1.67817149</v>
      </c>
      <c r="AD101" s="31">
        <v>1.7056908500000001</v>
      </c>
      <c r="AE101" s="31">
        <v>1.6716747000000001</v>
      </c>
      <c r="AF101" s="31">
        <v>1.7513485500000001</v>
      </c>
      <c r="AG101" s="31">
        <v>1.71292891</v>
      </c>
      <c r="AH101" s="31">
        <v>1.7589068499999998</v>
      </c>
      <c r="AI101" s="31">
        <v>1.76600398</v>
      </c>
      <c r="AJ101" s="31">
        <v>1.7876438799999999</v>
      </c>
      <c r="AK101" s="31">
        <v>1.6848675500000001</v>
      </c>
      <c r="AL101" s="31">
        <v>1.5187147000000001</v>
      </c>
      <c r="AM101" s="31">
        <v>1.6873146499999985</v>
      </c>
      <c r="AN101" s="31">
        <v>1.8987737499999999</v>
      </c>
      <c r="AO101" s="32">
        <v>1.9105385899999998</v>
      </c>
      <c r="AP101" s="41"/>
      <c r="AQ101" s="42">
        <f t="shared" ca="1" si="24"/>
        <v>6.196019931284491E-3</v>
      </c>
      <c r="AR101" s="42">
        <f t="shared" ca="1" si="25"/>
        <v>0.13393992898729623</v>
      </c>
      <c r="AU101" s="172"/>
      <c r="AV101" s="172"/>
    </row>
    <row r="102" spans="1:48" s="2" customFormat="1" x14ac:dyDescent="0.35">
      <c r="B102" s="79" t="s">
        <v>57</v>
      </c>
      <c r="C102" s="80"/>
      <c r="D102" s="31"/>
      <c r="E102" s="31"/>
      <c r="F102" s="31"/>
      <c r="G102" s="31"/>
      <c r="H102" s="31"/>
      <c r="I102" s="31"/>
      <c r="J102" s="31"/>
      <c r="K102" s="31"/>
      <c r="L102" s="31"/>
      <c r="M102" s="31"/>
      <c r="N102" s="31"/>
      <c r="O102" s="31"/>
      <c r="P102" s="31"/>
      <c r="Q102" s="31"/>
      <c r="R102" s="31"/>
      <c r="S102" s="31"/>
      <c r="T102" s="31"/>
      <c r="U102" s="31"/>
      <c r="V102" s="31"/>
      <c r="W102" s="31">
        <v>0.23552065000000003</v>
      </c>
      <c r="X102" s="31">
        <v>1.13425032</v>
      </c>
      <c r="Y102" s="31">
        <v>1.5813121400000001</v>
      </c>
      <c r="Z102" s="31">
        <v>1.6754364399999999</v>
      </c>
      <c r="AA102" s="31">
        <v>1.604590827</v>
      </c>
      <c r="AB102" s="31">
        <v>1.6900098399999999</v>
      </c>
      <c r="AC102" s="31">
        <v>1.67817149</v>
      </c>
      <c r="AD102" s="31">
        <v>1.7056908500000001</v>
      </c>
      <c r="AE102" s="31">
        <v>1.6716747000000001</v>
      </c>
      <c r="AF102" s="31">
        <v>1.7513485500000001</v>
      </c>
      <c r="AG102" s="31">
        <v>1.71292891</v>
      </c>
      <c r="AH102" s="31">
        <v>1.7589068499999998</v>
      </c>
      <c r="AI102" s="31">
        <v>1.6947887300000002</v>
      </c>
      <c r="AJ102" s="31">
        <v>1.7876438799999999</v>
      </c>
      <c r="AK102" s="31">
        <v>1.6848675500000001</v>
      </c>
      <c r="AL102" s="31">
        <v>1.5187147000000001</v>
      </c>
      <c r="AM102" s="31">
        <v>1.6873141499999997</v>
      </c>
      <c r="AN102" s="31">
        <v>1.8987737499999999</v>
      </c>
      <c r="AO102" s="32">
        <v>1.9105385899999998</v>
      </c>
      <c r="AP102" s="41"/>
      <c r="AQ102" s="42">
        <f t="shared" ca="1" si="24"/>
        <v>6.196019931284491E-3</v>
      </c>
      <c r="AR102" s="42">
        <f t="shared" ca="1" si="25"/>
        <v>0.13393992898729623</v>
      </c>
      <c r="AU102" s="172"/>
      <c r="AV102" s="172"/>
    </row>
    <row r="103" spans="1:48" s="2" customFormat="1" x14ac:dyDescent="0.35">
      <c r="B103" s="79" t="s">
        <v>59</v>
      </c>
      <c r="C103" s="80"/>
      <c r="D103" s="31">
        <v>0.39814250000000001</v>
      </c>
      <c r="E103" s="31">
        <v>0.41646830000000001</v>
      </c>
      <c r="F103" s="31">
        <v>0.46400000000000002</v>
      </c>
      <c r="G103" s="31">
        <v>0.44616205000000003</v>
      </c>
      <c r="H103" s="31">
        <v>0.35910545999999999</v>
      </c>
      <c r="I103" s="31">
        <v>0.37033715</v>
      </c>
      <c r="J103" s="31">
        <v>0.36374260000000003</v>
      </c>
      <c r="K103" s="31">
        <v>0.35984689000000003</v>
      </c>
      <c r="L103" s="31">
        <v>0.39726484999999989</v>
      </c>
      <c r="M103" s="31">
        <v>0.3576008</v>
      </c>
      <c r="N103" s="31">
        <v>0.32633999999999996</v>
      </c>
      <c r="O103" s="31">
        <v>0.42201830000000001</v>
      </c>
      <c r="P103" s="31">
        <v>0.3614231</v>
      </c>
      <c r="Q103" s="31">
        <v>0.40450604000000001</v>
      </c>
      <c r="R103" s="31">
        <v>0.47327396499999996</v>
      </c>
      <c r="S103" s="31">
        <v>0.53776384499999996</v>
      </c>
      <c r="T103" s="31">
        <v>0.47321040000000003</v>
      </c>
      <c r="U103" s="31">
        <v>0.35335320000000003</v>
      </c>
      <c r="V103" s="31">
        <v>0.41123314999999999</v>
      </c>
      <c r="W103" s="31">
        <v>0.40040796000000001</v>
      </c>
      <c r="X103" s="31">
        <v>0.36358853999999996</v>
      </c>
      <c r="Y103" s="31">
        <v>0.37676945000000001</v>
      </c>
      <c r="Z103" s="31">
        <v>0.37803304999999998</v>
      </c>
      <c r="AA103" s="31">
        <v>0.36737945</v>
      </c>
      <c r="AB103" s="31">
        <v>0.36762210000000001</v>
      </c>
      <c r="AC103" s="31">
        <v>0.38045355000000003</v>
      </c>
      <c r="AD103" s="31">
        <v>0.3842042</v>
      </c>
      <c r="AE103" s="31">
        <v>0.38176425000000003</v>
      </c>
      <c r="AF103" s="31">
        <v>0.25093135</v>
      </c>
      <c r="AG103" s="31">
        <v>0.25033945000000002</v>
      </c>
      <c r="AH103" s="31">
        <v>0.26214670000000001</v>
      </c>
      <c r="AI103" s="31">
        <v>0.25076139000000003</v>
      </c>
      <c r="AJ103" s="31">
        <v>0.25032365000000001</v>
      </c>
      <c r="AK103" s="31">
        <v>0.25426215000000002</v>
      </c>
      <c r="AL103" s="31">
        <v>0.24715364999999997</v>
      </c>
      <c r="AM103" s="31">
        <v>0.25274726999999997</v>
      </c>
      <c r="AN103" s="31">
        <v>0.26532622</v>
      </c>
      <c r="AO103" s="32">
        <v>0.35325222000000001</v>
      </c>
      <c r="AP103" s="41"/>
      <c r="AQ103" s="42">
        <f t="shared" ca="1" si="24"/>
        <v>0.3313882811883424</v>
      </c>
      <c r="AR103" s="42">
        <f t="shared" ca="1" si="25"/>
        <v>0.38932287011653122</v>
      </c>
      <c r="AU103" s="172"/>
      <c r="AV103" s="172"/>
    </row>
    <row r="104" spans="1:48" s="2" customFormat="1" x14ac:dyDescent="0.35">
      <c r="B104" s="79" t="s">
        <v>57</v>
      </c>
      <c r="C104" s="80"/>
      <c r="D104" s="31">
        <v>0.15021879999999999</v>
      </c>
      <c r="E104" s="31">
        <v>0.1503854</v>
      </c>
      <c r="F104" s="31">
        <v>0.154</v>
      </c>
      <c r="G104" s="31">
        <v>0.14991370000000001</v>
      </c>
      <c r="H104" s="31">
        <v>0.15000041000000003</v>
      </c>
      <c r="I104" s="31">
        <v>0.15003085000000002</v>
      </c>
      <c r="J104" s="31">
        <v>0.1499144</v>
      </c>
      <c r="K104" s="31">
        <v>0.14995034000000002</v>
      </c>
      <c r="L104" s="31">
        <v>0.14720204999999997</v>
      </c>
      <c r="M104" s="31">
        <v>0.13262190000000001</v>
      </c>
      <c r="N104" s="31">
        <v>0.17360914999999999</v>
      </c>
      <c r="O104" s="31">
        <v>0.17103719999999997</v>
      </c>
      <c r="P104" s="31">
        <v>0.15504454999999998</v>
      </c>
      <c r="Q104" s="31">
        <v>0.25451569999999996</v>
      </c>
      <c r="R104" s="31">
        <v>0.31868350000000001</v>
      </c>
      <c r="S104" s="31">
        <v>0.30965324499999997</v>
      </c>
      <c r="T104" s="31">
        <v>0.32317385000000004</v>
      </c>
      <c r="U104" s="31">
        <v>0.33083060000000003</v>
      </c>
      <c r="V104" s="31">
        <v>0.37080589999999997</v>
      </c>
      <c r="W104" s="31">
        <v>0.36457761</v>
      </c>
      <c r="X104" s="31">
        <v>0.36358853999999996</v>
      </c>
      <c r="Y104" s="31">
        <v>0.37676945000000001</v>
      </c>
      <c r="Z104" s="31">
        <v>0.37803304999999998</v>
      </c>
      <c r="AA104" s="31">
        <v>0.36737945</v>
      </c>
      <c r="AB104" s="31">
        <v>0.36762210000000001</v>
      </c>
      <c r="AC104" s="31">
        <v>0.38045355000000003</v>
      </c>
      <c r="AD104" s="31">
        <v>0.3842042</v>
      </c>
      <c r="AE104" s="31">
        <v>0.38176425000000003</v>
      </c>
      <c r="AF104" s="31">
        <v>0.25087134999999999</v>
      </c>
      <c r="AG104" s="31">
        <v>0.25033945000000002</v>
      </c>
      <c r="AH104" s="31">
        <v>0.26214670000000001</v>
      </c>
      <c r="AI104" s="31">
        <v>0.25076139000000003</v>
      </c>
      <c r="AJ104" s="31">
        <v>0.25032365000000001</v>
      </c>
      <c r="AK104" s="31">
        <v>0.25426215000000002</v>
      </c>
      <c r="AL104" s="31">
        <v>0.23211765000000004</v>
      </c>
      <c r="AM104" s="31">
        <v>0.24383946999999995</v>
      </c>
      <c r="AN104" s="31">
        <v>0.24306538</v>
      </c>
      <c r="AO104" s="32">
        <v>0.24416177</v>
      </c>
      <c r="AP104" s="41"/>
      <c r="AQ104" s="42">
        <f t="shared" ca="1" si="24"/>
        <v>4.5106793900473452E-3</v>
      </c>
      <c r="AR104" s="42">
        <f t="shared" ca="1" si="25"/>
        <v>-3.9724276696315286E-2</v>
      </c>
      <c r="AU104" s="172"/>
      <c r="AV104" s="172"/>
    </row>
    <row r="105" spans="1:48" x14ac:dyDescent="0.35">
      <c r="A105"/>
      <c r="B105" s="83" t="s">
        <v>60</v>
      </c>
      <c r="C105" s="48"/>
      <c r="D105" s="48">
        <f>D99+D101+D103</f>
        <v>3.4821057040000003</v>
      </c>
      <c r="E105" s="48">
        <f t="shared" ref="E105:AO105" si="26">E99+E101+E103</f>
        <v>3.9098626789999997</v>
      </c>
      <c r="F105" s="48">
        <f t="shared" si="26"/>
        <v>3.7770000000000001</v>
      </c>
      <c r="G105" s="48">
        <f t="shared" si="26"/>
        <v>4.6657698600000002</v>
      </c>
      <c r="H105" s="48">
        <f t="shared" si="26"/>
        <v>3.7469471359999997</v>
      </c>
      <c r="I105" s="48">
        <f t="shared" si="26"/>
        <v>3.863236675</v>
      </c>
      <c r="J105" s="48">
        <f t="shared" si="26"/>
        <v>3.8603455400000004</v>
      </c>
      <c r="K105" s="48">
        <f t="shared" si="26"/>
        <v>3.9637994499999998</v>
      </c>
      <c r="L105" s="48">
        <f t="shared" si="26"/>
        <v>3.87116098</v>
      </c>
      <c r="M105" s="48">
        <f t="shared" si="26"/>
        <v>4.0035305499999998</v>
      </c>
      <c r="N105" s="48">
        <f t="shared" si="26"/>
        <v>3.9699508000000003</v>
      </c>
      <c r="O105" s="48">
        <f t="shared" si="26"/>
        <v>4.3647526970000001</v>
      </c>
      <c r="P105" s="48">
        <f t="shared" si="26"/>
        <v>3.8579988380199999</v>
      </c>
      <c r="Q105" s="49">
        <f t="shared" si="26"/>
        <v>4.3197449700000004</v>
      </c>
      <c r="R105" s="49">
        <f t="shared" si="26"/>
        <v>4.3520990560000001</v>
      </c>
      <c r="S105" s="49">
        <f t="shared" si="26"/>
        <v>4.4846261250000001</v>
      </c>
      <c r="T105" s="49">
        <f t="shared" si="26"/>
        <v>4.3026465099999998</v>
      </c>
      <c r="U105" s="49">
        <f t="shared" si="26"/>
        <v>3.9887798529999996</v>
      </c>
      <c r="V105" s="49">
        <f t="shared" si="26"/>
        <v>4.6361638340000013</v>
      </c>
      <c r="W105" s="49">
        <f t="shared" si="26"/>
        <v>4.3451253500000009</v>
      </c>
      <c r="X105" s="49">
        <f t="shared" si="26"/>
        <v>4.1274177400000003</v>
      </c>
      <c r="Y105" s="49">
        <f t="shared" si="26"/>
        <v>4.3920553400000006</v>
      </c>
      <c r="Z105" s="49">
        <f t="shared" si="26"/>
        <v>4.3869412900000002</v>
      </c>
      <c r="AA105" s="49">
        <f t="shared" si="26"/>
        <v>4.230504357</v>
      </c>
      <c r="AB105" s="49">
        <f t="shared" si="26"/>
        <v>4.5099883900000002</v>
      </c>
      <c r="AC105" s="49">
        <f t="shared" si="26"/>
        <v>4.5181492399999996</v>
      </c>
      <c r="AD105" s="49">
        <f t="shared" si="26"/>
        <v>4.5971575500000004</v>
      </c>
      <c r="AE105" s="49">
        <f t="shared" si="26"/>
        <v>4.7514885800000002</v>
      </c>
      <c r="AF105" s="49">
        <f t="shared" si="26"/>
        <v>4.5891864</v>
      </c>
      <c r="AG105" s="49">
        <f t="shared" si="26"/>
        <v>4.5127025700000001</v>
      </c>
      <c r="AH105" s="49">
        <f t="shared" si="26"/>
        <v>4.7840462499999994</v>
      </c>
      <c r="AI105" s="49">
        <f t="shared" si="26"/>
        <v>4.5603469099999998</v>
      </c>
      <c r="AJ105" s="49">
        <f t="shared" si="26"/>
        <v>4.6043371400000002</v>
      </c>
      <c r="AK105" s="49">
        <f t="shared" si="26"/>
        <v>4.8796684020000001</v>
      </c>
      <c r="AL105" s="49">
        <f t="shared" si="26"/>
        <v>4.1118659399999995</v>
      </c>
      <c r="AM105" s="49">
        <f t="shared" si="26"/>
        <v>4.8189725869999975</v>
      </c>
      <c r="AN105" s="49">
        <f t="shared" si="26"/>
        <v>4.7853509500000007</v>
      </c>
      <c r="AO105" s="50">
        <f t="shared" si="26"/>
        <v>5.1587292769999999</v>
      </c>
      <c r="AP105" s="51"/>
      <c r="AQ105" s="52">
        <f t="shared" ca="1" si="24"/>
        <v>7.8025275659248994E-2</v>
      </c>
      <c r="AR105" s="52">
        <f t="shared" ca="1" si="25"/>
        <v>5.7188491514223116E-2</v>
      </c>
      <c r="AU105" s="172"/>
      <c r="AV105" s="172"/>
    </row>
    <row r="106" spans="1:48" x14ac:dyDescent="0.35">
      <c r="B106" s="66"/>
      <c r="D106" s="67"/>
      <c r="E106" s="68"/>
      <c r="F106" s="68"/>
      <c r="G106" s="68"/>
      <c r="H106" s="68"/>
      <c r="I106" s="68"/>
      <c r="J106" s="68"/>
      <c r="K106" s="102"/>
      <c r="L106" s="102"/>
      <c r="M106" s="102"/>
      <c r="N106" s="102"/>
      <c r="O106" s="102"/>
      <c r="P106" s="114"/>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6"/>
      <c r="AQ106" s="72"/>
      <c r="AR106" s="72"/>
      <c r="AU106" s="172"/>
      <c r="AV106" s="172"/>
    </row>
    <row r="107" spans="1:48" x14ac:dyDescent="0.35">
      <c r="A107" s="19"/>
      <c r="B107" s="82" t="s">
        <v>61</v>
      </c>
      <c r="C107" s="80"/>
      <c r="D107" s="111"/>
      <c r="E107" s="111"/>
      <c r="F107" s="111"/>
      <c r="G107" s="111"/>
      <c r="H107" s="111"/>
      <c r="I107" s="111"/>
      <c r="J107" s="111"/>
      <c r="K107" s="111"/>
      <c r="L107" s="111"/>
      <c r="M107" s="111"/>
      <c r="N107" s="111"/>
      <c r="O107" s="111"/>
      <c r="P107" s="111"/>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41"/>
      <c r="AQ107" s="112"/>
      <c r="AR107" s="112"/>
      <c r="AU107" s="172"/>
      <c r="AV107" s="172"/>
    </row>
    <row r="108" spans="1:48" ht="16.5" x14ac:dyDescent="0.35">
      <c r="B108" s="117" t="s">
        <v>98</v>
      </c>
      <c r="C108" s="20"/>
      <c r="D108" s="20"/>
      <c r="E108" s="20"/>
      <c r="F108" s="20"/>
      <c r="G108" s="20"/>
      <c r="H108" s="20"/>
      <c r="I108" s="20"/>
      <c r="J108" s="20"/>
      <c r="K108" s="20"/>
      <c r="L108" s="20"/>
      <c r="M108" s="20"/>
      <c r="N108" s="20"/>
      <c r="O108" s="20"/>
      <c r="P108" s="20"/>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21"/>
      <c r="AQ108" s="22"/>
      <c r="AR108" s="22"/>
      <c r="AU108" s="172"/>
      <c r="AV108" s="172"/>
    </row>
    <row r="109" spans="1:48" x14ac:dyDescent="0.35">
      <c r="B109" s="23" t="s">
        <v>8</v>
      </c>
      <c r="C109" s="24"/>
      <c r="D109" s="25" t="str">
        <f>D$10</f>
        <v>Q1 2012</v>
      </c>
      <c r="E109" s="25" t="str">
        <f t="shared" ref="E109:AR109" si="27">E$10</f>
        <v>Q2 2012</v>
      </c>
      <c r="F109" s="25" t="str">
        <f t="shared" si="27"/>
        <v>Q3 2012</v>
      </c>
      <c r="G109" s="25" t="str">
        <f t="shared" si="27"/>
        <v>Q4 2012</v>
      </c>
      <c r="H109" s="25" t="str">
        <f t="shared" si="27"/>
        <v>Q1 2013</v>
      </c>
      <c r="I109" s="25" t="str">
        <f t="shared" si="27"/>
        <v>Q2 2013</v>
      </c>
      <c r="J109" s="25" t="str">
        <f t="shared" si="27"/>
        <v>Q3 2013</v>
      </c>
      <c r="K109" s="25" t="str">
        <f t="shared" si="27"/>
        <v>Q4 2013</v>
      </c>
      <c r="L109" s="25" t="str">
        <f t="shared" si="27"/>
        <v>Q1 2014</v>
      </c>
      <c r="M109" s="25" t="str">
        <f t="shared" si="27"/>
        <v>Q2 2014</v>
      </c>
      <c r="N109" s="25" t="str">
        <f t="shared" si="27"/>
        <v>Q3 2014</v>
      </c>
      <c r="O109" s="25" t="str">
        <f t="shared" si="27"/>
        <v>Q4 2014</v>
      </c>
      <c r="P109" s="25" t="str">
        <f t="shared" si="27"/>
        <v>Q1 2015</v>
      </c>
      <c r="Q109" s="25" t="str">
        <f t="shared" si="27"/>
        <v>Q2 2015</v>
      </c>
      <c r="R109" s="25" t="str">
        <f t="shared" si="27"/>
        <v>Q3 2015</v>
      </c>
      <c r="S109" s="25" t="str">
        <f t="shared" si="27"/>
        <v>Q4 2015</v>
      </c>
      <c r="T109" s="25" t="str">
        <f t="shared" si="27"/>
        <v>Q1 2016</v>
      </c>
      <c r="U109" s="25" t="str">
        <f t="shared" si="27"/>
        <v>Q2 2016</v>
      </c>
      <c r="V109" s="25" t="str">
        <f t="shared" si="27"/>
        <v>Q3 2016</v>
      </c>
      <c r="W109" s="25" t="str">
        <f t="shared" si="27"/>
        <v>Q4 2016</v>
      </c>
      <c r="X109" s="25" t="str">
        <f t="shared" si="27"/>
        <v>Q1 2017</v>
      </c>
      <c r="Y109" s="25" t="str">
        <f t="shared" si="27"/>
        <v>Q2 2017</v>
      </c>
      <c r="Z109" s="25" t="str">
        <f t="shared" si="27"/>
        <v>Q3 2017</v>
      </c>
      <c r="AA109" s="25" t="str">
        <f t="shared" si="27"/>
        <v>Q4 2017</v>
      </c>
      <c r="AB109" s="25" t="str">
        <f t="shared" si="27"/>
        <v>Q1 2018</v>
      </c>
      <c r="AC109" s="25" t="str">
        <f t="shared" si="27"/>
        <v>Q2 2018</v>
      </c>
      <c r="AD109" s="25" t="str">
        <f t="shared" si="27"/>
        <v>Q3 2018</v>
      </c>
      <c r="AE109" s="25" t="str">
        <f t="shared" si="27"/>
        <v>Q4 2018</v>
      </c>
      <c r="AF109" s="25" t="str">
        <f t="shared" si="27"/>
        <v>Q1 2019</v>
      </c>
      <c r="AG109" s="25" t="str">
        <f t="shared" si="27"/>
        <v>Q2 2019</v>
      </c>
      <c r="AH109" s="25" t="str">
        <f t="shared" si="27"/>
        <v>Q3 2019</v>
      </c>
      <c r="AI109" s="25" t="str">
        <f t="shared" si="27"/>
        <v>Q4 2019</v>
      </c>
      <c r="AJ109" s="25" t="str">
        <f t="shared" si="27"/>
        <v>Q1 2020</v>
      </c>
      <c r="AK109" s="25" t="str">
        <f t="shared" si="27"/>
        <v>Q2 2020</v>
      </c>
      <c r="AL109" s="25" t="str">
        <f t="shared" si="27"/>
        <v>Q3 2020</v>
      </c>
      <c r="AM109" s="25" t="str">
        <f t="shared" si="27"/>
        <v>Q4 2020</v>
      </c>
      <c r="AN109" s="25" t="str">
        <f t="shared" si="27"/>
        <v>Q1 2021</v>
      </c>
      <c r="AO109" s="26" t="str">
        <f t="shared" si="27"/>
        <v>Q2 2021</v>
      </c>
      <c r="AP109" s="27"/>
      <c r="AQ109" s="28" t="str">
        <f>AQ$10</f>
        <v>QoQ</v>
      </c>
      <c r="AR109" s="28" t="str">
        <f t="shared" si="27"/>
        <v>YoY</v>
      </c>
      <c r="AU109" s="172"/>
      <c r="AV109" s="172"/>
    </row>
    <row r="110" spans="1:48" s="2" customFormat="1" x14ac:dyDescent="0.35">
      <c r="B110" s="79" t="s">
        <v>30</v>
      </c>
      <c r="C110" s="80"/>
      <c r="D110" s="40">
        <v>0.24526955931791999</v>
      </c>
      <c r="E110" s="40">
        <v>0.25676524528055994</v>
      </c>
      <c r="F110" s="40">
        <v>0.23763830483032</v>
      </c>
      <c r="G110" s="40">
        <v>0.22830320762640002</v>
      </c>
      <c r="H110" s="40">
        <v>0.27478381835519999</v>
      </c>
      <c r="I110" s="40">
        <v>0.26792644006800004</v>
      </c>
      <c r="J110" s="40">
        <v>0.27511967468160003</v>
      </c>
      <c r="K110" s="40">
        <v>0.24510037403783994</v>
      </c>
      <c r="L110" s="40">
        <v>0.25158252186329999</v>
      </c>
      <c r="M110" s="40">
        <v>0.30339390745139999</v>
      </c>
      <c r="N110" s="40">
        <v>0.31193410168215002</v>
      </c>
      <c r="O110" s="40">
        <v>0.27280064461275</v>
      </c>
      <c r="P110" s="40">
        <v>0.2224154717787</v>
      </c>
      <c r="Q110" s="31">
        <v>0.26689428059249998</v>
      </c>
      <c r="R110" s="31">
        <v>0.27126582367050001</v>
      </c>
      <c r="S110" s="31">
        <v>0.17558459534355</v>
      </c>
      <c r="T110" s="31">
        <v>0.24236937779955003</v>
      </c>
      <c r="U110" s="31">
        <v>0.27811123302794999</v>
      </c>
      <c r="V110" s="31">
        <v>0.20971955378144999</v>
      </c>
      <c r="W110" s="31">
        <v>0.21283317599474999</v>
      </c>
      <c r="X110" s="31">
        <v>0.31127065007610005</v>
      </c>
      <c r="Y110" s="31">
        <v>0.29486907186269995</v>
      </c>
      <c r="Z110" s="31">
        <v>0.31999826872785003</v>
      </c>
      <c r="AA110" s="31">
        <v>0.30625688352104996</v>
      </c>
      <c r="AB110" s="31">
        <v>0.31894882804800001</v>
      </c>
      <c r="AC110" s="31">
        <v>0.36932938331039999</v>
      </c>
      <c r="AD110" s="31">
        <v>0.30864940252155004</v>
      </c>
      <c r="AE110" s="31">
        <v>0.27049791878355006</v>
      </c>
      <c r="AF110" s="31">
        <v>0.32998899734249992</v>
      </c>
      <c r="AG110" s="31">
        <v>0.3131768634855</v>
      </c>
      <c r="AH110" s="31">
        <v>0.28939017341445006</v>
      </c>
      <c r="AI110" s="31">
        <v>0.24325000949459999</v>
      </c>
      <c r="AJ110" s="31">
        <v>0.27968014598250002</v>
      </c>
      <c r="AK110" s="31">
        <v>0.14012097375465002</v>
      </c>
      <c r="AL110" s="31">
        <v>0.20724643026285003</v>
      </c>
      <c r="AM110" s="31">
        <v>0.25059157999999992</v>
      </c>
      <c r="AN110" s="31">
        <v>0.29212928999999999</v>
      </c>
      <c r="AO110" s="32">
        <v>0.29728981000000004</v>
      </c>
      <c r="AP110" s="41"/>
      <c r="AQ110" s="42">
        <f ca="1">OFFSET(AP110,0,-1)/OFFSET(AP110,0,-2)-1</f>
        <v>1.766519201138661E-2</v>
      </c>
      <c r="AR110" s="42">
        <f ca="1">OFFSET(AP110,0,-1)/OFFSET(AP110,0,-5)-1</f>
        <v>1.121665315576172</v>
      </c>
      <c r="AU110" s="172"/>
      <c r="AV110" s="172"/>
    </row>
    <row r="111" spans="1:48" s="2" customFormat="1" x14ac:dyDescent="0.35">
      <c r="B111" s="79" t="s">
        <v>31</v>
      </c>
      <c r="C111" s="80"/>
      <c r="D111" s="40">
        <v>0.10547154783879999</v>
      </c>
      <c r="E111" s="40">
        <v>0.12760794374968795</v>
      </c>
      <c r="F111" s="40">
        <v>0.10856564402023994</v>
      </c>
      <c r="G111" s="40">
        <v>0.10334396549096003</v>
      </c>
      <c r="H111" s="40">
        <v>0.11656563811200001</v>
      </c>
      <c r="I111" s="40">
        <v>0.110307622824</v>
      </c>
      <c r="J111" s="40">
        <v>0.11073926858400002</v>
      </c>
      <c r="K111" s="40">
        <v>0.12448741721599998</v>
      </c>
      <c r="L111" s="40">
        <v>0.13051284134190003</v>
      </c>
      <c r="M111" s="40">
        <v>0.15646438326585002</v>
      </c>
      <c r="N111" s="40">
        <v>0.13805191156590002</v>
      </c>
      <c r="O111" s="40">
        <v>0.11402663183985001</v>
      </c>
      <c r="P111" s="40">
        <v>0.1315905771219</v>
      </c>
      <c r="Q111" s="31">
        <v>0.12528209427855</v>
      </c>
      <c r="R111" s="31">
        <v>0.13344222335354999</v>
      </c>
      <c r="S111" s="31">
        <v>0.10316506005630001</v>
      </c>
      <c r="T111" s="31">
        <v>0.14216730188730001</v>
      </c>
      <c r="U111" s="31">
        <v>0.14754992079149998</v>
      </c>
      <c r="V111" s="31">
        <v>0.14073341434815001</v>
      </c>
      <c r="W111" s="31">
        <v>0.1137395350029</v>
      </c>
      <c r="X111" s="31">
        <v>0.13520272470825004</v>
      </c>
      <c r="Y111" s="31">
        <v>0.12718211161440002</v>
      </c>
      <c r="Z111" s="31">
        <v>0.11512440733650001</v>
      </c>
      <c r="AA111" s="31">
        <v>0.11512410796544997</v>
      </c>
      <c r="AB111" s="31">
        <v>0.12356566397115</v>
      </c>
      <c r="AC111" s="31">
        <v>0.12880380459224999</v>
      </c>
      <c r="AD111" s="31">
        <v>0.12762487232550002</v>
      </c>
      <c r="AE111" s="31">
        <v>9.688658689275001E-2</v>
      </c>
      <c r="AF111" s="31">
        <v>0.11670859728645</v>
      </c>
      <c r="AG111" s="31">
        <v>0.1103647705155</v>
      </c>
      <c r="AH111" s="31">
        <v>0.11834771728815</v>
      </c>
      <c r="AI111" s="31">
        <v>0.10900104466425001</v>
      </c>
      <c r="AJ111" s="31">
        <v>0.11149969523789997</v>
      </c>
      <c r="AK111" s="31">
        <v>8.3120145236250012E-2</v>
      </c>
      <c r="AL111" s="31">
        <v>6.8779489525850043E-2</v>
      </c>
      <c r="AM111" s="31">
        <v>5.0097549999999935E-2</v>
      </c>
      <c r="AN111" s="31">
        <v>4.375921E-2</v>
      </c>
      <c r="AO111" s="32">
        <v>8.2263059999999999E-2</v>
      </c>
      <c r="AP111" s="41"/>
      <c r="AQ111" s="42">
        <f ca="1">OFFSET(AP111,0,-1)/OFFSET(AP111,0,-2)-1</f>
        <v>0.87990276789731814</v>
      </c>
      <c r="AR111" s="42">
        <f ca="1">OFFSET(AP111,0,-1)/OFFSET(AP111,0,-5)-1</f>
        <v>-1.0311402053183927E-2</v>
      </c>
      <c r="AU111" s="172"/>
      <c r="AV111" s="172"/>
    </row>
    <row r="112" spans="1:48" s="2" customFormat="1" x14ac:dyDescent="0.35">
      <c r="B112" s="79" t="s">
        <v>32</v>
      </c>
      <c r="C112" s="80"/>
      <c r="D112" s="40">
        <v>8.2433088527999993E-2</v>
      </c>
      <c r="E112" s="40">
        <v>0.10191940084800001</v>
      </c>
      <c r="F112" s="40">
        <v>6.8586739136000011E-2</v>
      </c>
      <c r="G112" s="40">
        <v>7.3313167775999999E-2</v>
      </c>
      <c r="H112" s="40">
        <v>8.2916265599999997E-2</v>
      </c>
      <c r="I112" s="40">
        <v>5.0637508992000001E-2</v>
      </c>
      <c r="J112" s="40">
        <v>6.4940895028800016E-2</v>
      </c>
      <c r="K112" s="40">
        <v>7.9562868121263994E-2</v>
      </c>
      <c r="L112" s="40">
        <v>7.4432188712699993E-2</v>
      </c>
      <c r="M112" s="40">
        <v>7.7745436985249994E-2</v>
      </c>
      <c r="N112" s="40">
        <v>8.1318548401049989E-2</v>
      </c>
      <c r="O112" s="40">
        <v>9.6534744262350008E-2</v>
      </c>
      <c r="P112" s="40">
        <v>7.389682255680001E-2</v>
      </c>
      <c r="Q112" s="31">
        <v>8.6450757029700009E-2</v>
      </c>
      <c r="R112" s="31">
        <v>8.9437681785900003E-2</v>
      </c>
      <c r="S112" s="31">
        <v>7.8026809484849996E-2</v>
      </c>
      <c r="T112" s="31">
        <v>8.2155617072400003E-2</v>
      </c>
      <c r="U112" s="31">
        <v>9.5385685597649997E-2</v>
      </c>
      <c r="V112" s="31">
        <v>8.8950378291300009E-2</v>
      </c>
      <c r="W112" s="31">
        <v>9.2876030869949999E-2</v>
      </c>
      <c r="X112" s="31">
        <v>0.11107814451209999</v>
      </c>
      <c r="Y112" s="31">
        <v>0.1348475527089</v>
      </c>
      <c r="Z112" s="31">
        <v>0.13074520770779999</v>
      </c>
      <c r="AA112" s="31">
        <v>0.12648589248615</v>
      </c>
      <c r="AB112" s="31">
        <v>0.10842614338605</v>
      </c>
      <c r="AC112" s="31">
        <v>0.13878306638849999</v>
      </c>
      <c r="AD112" s="31">
        <v>0.15222669533460001</v>
      </c>
      <c r="AE112" s="31">
        <v>0.13560530619569999</v>
      </c>
      <c r="AF112" s="31">
        <v>0.15259020436410001</v>
      </c>
      <c r="AG112" s="31">
        <v>0.15840802712835</v>
      </c>
      <c r="AH112" s="31">
        <v>0.13829860238294997</v>
      </c>
      <c r="AI112" s="31">
        <v>0.11791146109350001</v>
      </c>
      <c r="AJ112" s="31">
        <v>0.14593735409475003</v>
      </c>
      <c r="AK112" s="31">
        <v>0.1068504991188</v>
      </c>
      <c r="AL112" s="31">
        <v>8.6185106786449972E-2</v>
      </c>
      <c r="AM112" s="31">
        <v>6.9172569999999933E-2</v>
      </c>
      <c r="AN112" s="31">
        <v>9.4803140000000008E-2</v>
      </c>
      <c r="AO112" s="32">
        <v>0.12182939</v>
      </c>
      <c r="AP112" s="41"/>
      <c r="AQ112" s="42">
        <f ca="1">OFFSET(AP112,0,-1)/OFFSET(AP112,0,-2)-1</f>
        <v>0.28507758287330964</v>
      </c>
      <c r="AR112" s="42">
        <f ca="1">OFFSET(AP112,0,-1)/OFFSET(AP112,0,-5)-1</f>
        <v>0.14018550221787884</v>
      </c>
      <c r="AU112" s="172"/>
      <c r="AV112" s="172"/>
    </row>
    <row r="113" spans="1:48" s="95" customFormat="1" ht="16.5" x14ac:dyDescent="0.35">
      <c r="B113" s="83" t="s">
        <v>99</v>
      </c>
      <c r="C113" s="82"/>
      <c r="D113" s="48">
        <f t="shared" ref="D113:K113" si="28">SUM(D110:D112)</f>
        <v>0.43317419568471993</v>
      </c>
      <c r="E113" s="48">
        <f t="shared" si="28"/>
        <v>0.48629258987824786</v>
      </c>
      <c r="F113" s="48">
        <f t="shared" si="28"/>
        <v>0.41479068798655994</v>
      </c>
      <c r="G113" s="48">
        <f t="shared" si="28"/>
        <v>0.40496034089336003</v>
      </c>
      <c r="H113" s="48">
        <f t="shared" si="28"/>
        <v>0.47426572206719997</v>
      </c>
      <c r="I113" s="48">
        <f t="shared" si="28"/>
        <v>0.42887157188399999</v>
      </c>
      <c r="J113" s="48">
        <f t="shared" si="28"/>
        <v>0.45079983829440007</v>
      </c>
      <c r="K113" s="48">
        <f t="shared" si="28"/>
        <v>0.4491506593751039</v>
      </c>
      <c r="L113" s="48">
        <v>0.45804911888729993</v>
      </c>
      <c r="M113" s="48">
        <v>0.54036796575674995</v>
      </c>
      <c r="N113" s="48">
        <v>0.53410005222660006</v>
      </c>
      <c r="O113" s="48">
        <v>0.48571571219745002</v>
      </c>
      <c r="P113" s="48">
        <v>0.4308722512557</v>
      </c>
      <c r="Q113" s="49">
        <v>0.48007788400904999</v>
      </c>
      <c r="R113" s="49">
        <v>0.49598338624889998</v>
      </c>
      <c r="S113" s="49">
        <v>0.35741671977029998</v>
      </c>
      <c r="T113" s="49">
        <v>0.46851826965540005</v>
      </c>
      <c r="U113" s="49">
        <v>0.5221727285769</v>
      </c>
      <c r="V113" s="49">
        <v>0.44412927224730003</v>
      </c>
      <c r="W113" s="49">
        <v>0.42112247097704997</v>
      </c>
      <c r="X113" s="49">
        <v>0.56158063632435007</v>
      </c>
      <c r="Y113" s="49">
        <v>0.55891547194394997</v>
      </c>
      <c r="Z113" s="49">
        <v>0.56848670914275001</v>
      </c>
      <c r="AA113" s="49">
        <v>0.55006055709299995</v>
      </c>
      <c r="AB113" s="49">
        <v>0.55283037433500004</v>
      </c>
      <c r="AC113" s="49">
        <v>0.63781948396455002</v>
      </c>
      <c r="AD113" s="49">
        <v>0.58995683881335004</v>
      </c>
      <c r="AE113" s="49">
        <v>0.50397884310270002</v>
      </c>
      <c r="AF113" s="49">
        <v>0.60064609080614995</v>
      </c>
      <c r="AG113" s="49">
        <v>0.58401836044410005</v>
      </c>
      <c r="AH113" s="49">
        <v>0.54860529627525001</v>
      </c>
      <c r="AI113" s="49">
        <v>0.47211622886835003</v>
      </c>
      <c r="AJ113" s="49">
        <v>0.53711719531515001</v>
      </c>
      <c r="AK113" s="49">
        <v>0.33009161810970006</v>
      </c>
      <c r="AL113" s="49">
        <v>0.36636490657515003</v>
      </c>
      <c r="AM113" s="49">
        <v>0.3703308999999998</v>
      </c>
      <c r="AN113" s="49">
        <v>0.43094303</v>
      </c>
      <c r="AO113" s="50">
        <v>0.50248392000000008</v>
      </c>
      <c r="AP113" s="51"/>
      <c r="AQ113" s="52">
        <f ca="1">OFFSET(AP113,0,-1)/OFFSET(AP113,0,-2)-1</f>
        <v>0.16601008722661104</v>
      </c>
      <c r="AR113" s="52">
        <f ca="1">OFFSET(AP113,0,-1)/OFFSET(AP113,0,-5)-1</f>
        <v>0.52225592057599157</v>
      </c>
      <c r="AU113" s="172"/>
      <c r="AV113" s="172"/>
    </row>
    <row r="114" spans="1:48" ht="5.15" customHeight="1" x14ac:dyDescent="0.35">
      <c r="B114" s="110"/>
      <c r="C114" s="80"/>
      <c r="D114" s="111"/>
      <c r="E114" s="111"/>
      <c r="F114" s="111"/>
      <c r="G114" s="111"/>
      <c r="H114" s="111"/>
      <c r="I114" s="111"/>
      <c r="J114" s="111"/>
      <c r="K114" s="111"/>
      <c r="L114" s="111"/>
      <c r="M114" s="111"/>
      <c r="N114" s="111"/>
      <c r="O114" s="111"/>
      <c r="P114" s="111"/>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41"/>
      <c r="AQ114" s="41"/>
      <c r="AR114" s="112"/>
      <c r="AU114" s="172"/>
      <c r="AV114" s="172"/>
    </row>
    <row r="115" spans="1:48" x14ac:dyDescent="0.35">
      <c r="B115" s="66" t="s">
        <v>107</v>
      </c>
      <c r="C115" s="80"/>
      <c r="D115" s="111"/>
      <c r="E115" s="111"/>
      <c r="F115" s="111"/>
      <c r="G115" s="111"/>
      <c r="H115" s="111"/>
      <c r="I115" s="111"/>
      <c r="J115" s="111"/>
      <c r="K115" s="111"/>
      <c r="L115" s="111"/>
      <c r="M115" s="111"/>
      <c r="N115" s="111"/>
      <c r="O115" s="111"/>
      <c r="P115" s="111"/>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41"/>
      <c r="AQ115" s="112"/>
      <c r="AR115" s="112"/>
      <c r="AU115" s="172"/>
      <c r="AV115" s="172"/>
    </row>
    <row r="116" spans="1:48" x14ac:dyDescent="0.35">
      <c r="B116" s="66" t="s">
        <v>108</v>
      </c>
      <c r="C116" s="80"/>
      <c r="D116" s="111"/>
      <c r="E116" s="111"/>
      <c r="F116" s="111"/>
      <c r="G116" s="111"/>
      <c r="H116" s="111"/>
      <c r="I116" s="111"/>
      <c r="J116" s="111"/>
      <c r="K116" s="111"/>
      <c r="L116" s="111"/>
      <c r="M116" s="111"/>
      <c r="N116" s="111"/>
      <c r="O116" s="111"/>
      <c r="P116" s="111"/>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41"/>
      <c r="AQ116" s="112"/>
      <c r="AR116" s="112"/>
      <c r="AU116" s="172"/>
      <c r="AV116" s="172"/>
    </row>
    <row r="117" spans="1:48" x14ac:dyDescent="0.35">
      <c r="B117" s="110"/>
      <c r="C117" s="80"/>
      <c r="D117" s="111"/>
      <c r="E117" s="111"/>
      <c r="F117" s="111"/>
      <c r="G117" s="111"/>
      <c r="H117" s="111"/>
      <c r="I117" s="111"/>
      <c r="J117" s="111"/>
      <c r="K117" s="111"/>
      <c r="L117" s="111"/>
      <c r="M117" s="111"/>
      <c r="N117" s="111"/>
      <c r="O117" s="111"/>
      <c r="P117" s="111"/>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41"/>
      <c r="AQ117" s="112"/>
      <c r="AR117" s="112"/>
      <c r="AU117" s="172"/>
      <c r="AV117" s="172"/>
    </row>
    <row r="118" spans="1:48" x14ac:dyDescent="0.35">
      <c r="B118" s="82" t="s">
        <v>62</v>
      </c>
      <c r="C118" s="80"/>
      <c r="D118" s="111"/>
      <c r="E118" s="111"/>
      <c r="F118" s="111"/>
      <c r="G118" s="111"/>
      <c r="H118" s="111"/>
      <c r="I118" s="111"/>
      <c r="J118" s="111"/>
      <c r="K118" s="111"/>
      <c r="L118" s="111"/>
      <c r="M118" s="111"/>
      <c r="N118" s="111"/>
      <c r="O118" s="111"/>
      <c r="P118" s="111"/>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41"/>
      <c r="AQ118" s="112"/>
      <c r="AR118" s="112"/>
      <c r="AU118" s="172"/>
      <c r="AV118" s="172"/>
    </row>
    <row r="119" spans="1:48" x14ac:dyDescent="0.35">
      <c r="B119" s="23" t="s">
        <v>8</v>
      </c>
      <c r="C119" s="24"/>
      <c r="D119" s="25" t="str">
        <f>D$10</f>
        <v>Q1 2012</v>
      </c>
      <c r="E119" s="25" t="str">
        <f t="shared" ref="E119:AR119" si="29">E$10</f>
        <v>Q2 2012</v>
      </c>
      <c r="F119" s="25" t="str">
        <f t="shared" si="29"/>
        <v>Q3 2012</v>
      </c>
      <c r="G119" s="25" t="str">
        <f t="shared" si="29"/>
        <v>Q4 2012</v>
      </c>
      <c r="H119" s="25" t="str">
        <f t="shared" si="29"/>
        <v>Q1 2013</v>
      </c>
      <c r="I119" s="25" t="str">
        <f t="shared" si="29"/>
        <v>Q2 2013</v>
      </c>
      <c r="J119" s="25" t="str">
        <f t="shared" si="29"/>
        <v>Q3 2013</v>
      </c>
      <c r="K119" s="25" t="str">
        <f t="shared" si="29"/>
        <v>Q4 2013</v>
      </c>
      <c r="L119" s="25" t="str">
        <f t="shared" si="29"/>
        <v>Q1 2014</v>
      </c>
      <c r="M119" s="25" t="str">
        <f t="shared" si="29"/>
        <v>Q2 2014</v>
      </c>
      <c r="N119" s="25" t="str">
        <f t="shared" si="29"/>
        <v>Q3 2014</v>
      </c>
      <c r="O119" s="25" t="str">
        <f t="shared" si="29"/>
        <v>Q4 2014</v>
      </c>
      <c r="P119" s="25" t="str">
        <f t="shared" si="29"/>
        <v>Q1 2015</v>
      </c>
      <c r="Q119" s="25" t="str">
        <f t="shared" si="29"/>
        <v>Q2 2015</v>
      </c>
      <c r="R119" s="25" t="str">
        <f t="shared" si="29"/>
        <v>Q3 2015</v>
      </c>
      <c r="S119" s="25" t="str">
        <f t="shared" si="29"/>
        <v>Q4 2015</v>
      </c>
      <c r="T119" s="25" t="str">
        <f t="shared" si="29"/>
        <v>Q1 2016</v>
      </c>
      <c r="U119" s="25" t="str">
        <f t="shared" si="29"/>
        <v>Q2 2016</v>
      </c>
      <c r="V119" s="25" t="str">
        <f t="shared" si="29"/>
        <v>Q3 2016</v>
      </c>
      <c r="W119" s="25" t="str">
        <f t="shared" si="29"/>
        <v>Q4 2016</v>
      </c>
      <c r="X119" s="25" t="str">
        <f t="shared" si="29"/>
        <v>Q1 2017</v>
      </c>
      <c r="Y119" s="25" t="str">
        <f t="shared" si="29"/>
        <v>Q2 2017</v>
      </c>
      <c r="Z119" s="25" t="str">
        <f t="shared" si="29"/>
        <v>Q3 2017</v>
      </c>
      <c r="AA119" s="25" t="str">
        <f t="shared" si="29"/>
        <v>Q4 2017</v>
      </c>
      <c r="AB119" s="25" t="str">
        <f t="shared" si="29"/>
        <v>Q1 2018</v>
      </c>
      <c r="AC119" s="25" t="str">
        <f t="shared" si="29"/>
        <v>Q2 2018</v>
      </c>
      <c r="AD119" s="25" t="str">
        <f t="shared" si="29"/>
        <v>Q3 2018</v>
      </c>
      <c r="AE119" s="25" t="str">
        <f t="shared" si="29"/>
        <v>Q4 2018</v>
      </c>
      <c r="AF119" s="25" t="str">
        <f t="shared" si="29"/>
        <v>Q1 2019</v>
      </c>
      <c r="AG119" s="25" t="str">
        <f t="shared" si="29"/>
        <v>Q2 2019</v>
      </c>
      <c r="AH119" s="25" t="str">
        <f t="shared" si="29"/>
        <v>Q3 2019</v>
      </c>
      <c r="AI119" s="25" t="str">
        <f t="shared" si="29"/>
        <v>Q4 2019</v>
      </c>
      <c r="AJ119" s="25" t="str">
        <f t="shared" si="29"/>
        <v>Q1 2020</v>
      </c>
      <c r="AK119" s="25" t="str">
        <f t="shared" si="29"/>
        <v>Q2 2020</v>
      </c>
      <c r="AL119" s="25" t="str">
        <f t="shared" si="29"/>
        <v>Q3 2020</v>
      </c>
      <c r="AM119" s="25" t="str">
        <f t="shared" si="29"/>
        <v>Q4 2020</v>
      </c>
      <c r="AN119" s="25" t="str">
        <f t="shared" si="29"/>
        <v>Q1 2021</v>
      </c>
      <c r="AO119" s="26" t="str">
        <f t="shared" si="29"/>
        <v>Q2 2021</v>
      </c>
      <c r="AP119" s="41"/>
      <c r="AQ119" s="28" t="str">
        <f>AQ$10</f>
        <v>QoQ</v>
      </c>
      <c r="AR119" s="28" t="str">
        <f t="shared" si="29"/>
        <v>YoY</v>
      </c>
      <c r="AU119" s="172"/>
      <c r="AV119" s="172"/>
    </row>
    <row r="120" spans="1:48" x14ac:dyDescent="0.35">
      <c r="B120" s="79" t="s">
        <v>63</v>
      </c>
      <c r="C120" s="118"/>
      <c r="D120" s="40">
        <v>0.111716489</v>
      </c>
      <c r="E120" s="40">
        <v>8.7355980999999999E-2</v>
      </c>
      <c r="F120" s="40">
        <v>6.8210000000000007E-2</v>
      </c>
      <c r="G120" s="40">
        <v>2.4259999999999997E-2</v>
      </c>
      <c r="H120" s="40">
        <v>7.3075663999999999E-2</v>
      </c>
      <c r="I120" s="40">
        <v>9.4027999999999987E-2</v>
      </c>
      <c r="J120" s="40">
        <v>9.2172000000000004E-2</v>
      </c>
      <c r="K120" s="40">
        <v>9.0009000000000006E-2</v>
      </c>
      <c r="L120" s="40">
        <v>9.9516999999999994E-2</v>
      </c>
      <c r="M120" s="40">
        <v>0.103154703</v>
      </c>
      <c r="N120" s="40">
        <v>8.9646808000000008E-2</v>
      </c>
      <c r="O120" s="40">
        <v>0.105921</v>
      </c>
      <c r="P120" s="40">
        <v>0.10857015099999998</v>
      </c>
      <c r="Q120" s="31">
        <v>0.120974886</v>
      </c>
      <c r="R120" s="31">
        <v>9.4268201999999995E-2</v>
      </c>
      <c r="S120" s="31">
        <v>0.11119446399999998</v>
      </c>
      <c r="T120" s="31">
        <v>0.12130112700000001</v>
      </c>
      <c r="U120" s="31">
        <v>0.14122184099999999</v>
      </c>
      <c r="V120" s="31">
        <v>9.6864962999999915E-2</v>
      </c>
      <c r="W120" s="31">
        <v>0.12142706599999985</v>
      </c>
      <c r="X120" s="31">
        <v>0.13414877799999977</v>
      </c>
      <c r="Y120" s="31">
        <v>0.1122241009999999</v>
      </c>
      <c r="Z120" s="31">
        <v>0.10680012199999998</v>
      </c>
      <c r="AA120" s="31">
        <v>0.12206252699999991</v>
      </c>
      <c r="AB120" s="31">
        <v>0.14172891899999984</v>
      </c>
      <c r="AC120" s="31">
        <v>0.13672214699999985</v>
      </c>
      <c r="AD120" s="31">
        <v>0.12148098099999985</v>
      </c>
      <c r="AE120" s="31">
        <v>0.11963379699999985</v>
      </c>
      <c r="AF120" s="31">
        <v>0.14605859799999985</v>
      </c>
      <c r="AG120" s="31">
        <v>0.13697766899999989</v>
      </c>
      <c r="AH120" s="31">
        <v>0.11760055699999998</v>
      </c>
      <c r="AI120" s="31">
        <v>0.12807542799999999</v>
      </c>
      <c r="AJ120" s="31">
        <v>0.16437830500000011</v>
      </c>
      <c r="AK120" s="31">
        <v>0.12182573200000006</v>
      </c>
      <c r="AL120" s="31">
        <v>9.6540365999999836E-2</v>
      </c>
      <c r="AM120" s="31">
        <v>0.14154043339999989</v>
      </c>
      <c r="AN120" s="31">
        <v>0.17411595000000002</v>
      </c>
      <c r="AO120" s="32">
        <v>0.16159610099999999</v>
      </c>
      <c r="AP120" s="27"/>
      <c r="AQ120" s="42">
        <f ca="1">OFFSET(AP120,0,-1)/OFFSET(AP120,0,-2)-1</f>
        <v>-7.1905239008833055E-2</v>
      </c>
      <c r="AR120" s="42">
        <f ca="1">OFFSET(AP120,0,-1)/OFFSET(AP120,0,-5)-1</f>
        <v>0.32645294509701706</v>
      </c>
      <c r="AS120" s="2"/>
      <c r="AU120" s="172"/>
      <c r="AV120" s="172"/>
    </row>
    <row r="121" spans="1:48" x14ac:dyDescent="0.35">
      <c r="B121" s="119"/>
      <c r="C121" s="118"/>
      <c r="D121" s="3"/>
      <c r="E121" s="120"/>
      <c r="F121" s="120"/>
      <c r="G121" s="120"/>
      <c r="H121" s="120"/>
      <c r="I121" s="120"/>
      <c r="J121" s="120"/>
      <c r="K121" s="120"/>
      <c r="L121" s="120"/>
      <c r="M121" s="120"/>
      <c r="N121" s="120"/>
      <c r="O121" s="120"/>
      <c r="P121" s="120"/>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41"/>
      <c r="AQ121" s="122"/>
      <c r="AR121" s="122"/>
      <c r="AU121" s="172"/>
      <c r="AV121" s="172"/>
    </row>
    <row r="122" spans="1:48" x14ac:dyDescent="0.35">
      <c r="A122" s="19"/>
      <c r="B122" s="123" t="s">
        <v>64</v>
      </c>
      <c r="C122" s="118"/>
      <c r="D122" s="3"/>
      <c r="E122" s="120"/>
      <c r="F122" s="120"/>
      <c r="G122" s="120"/>
      <c r="H122" s="120"/>
      <c r="I122" s="120"/>
      <c r="J122" s="120"/>
      <c r="K122" s="120"/>
      <c r="L122" s="120"/>
      <c r="M122" s="120"/>
      <c r="N122" s="120"/>
      <c r="O122" s="120"/>
      <c r="P122" s="120"/>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06"/>
      <c r="AQ122" s="122"/>
      <c r="AR122" s="122"/>
      <c r="AU122" s="172"/>
      <c r="AV122" s="172"/>
    </row>
    <row r="123" spans="1:48" ht="16.5" x14ac:dyDescent="0.35">
      <c r="B123" s="124" t="s">
        <v>100</v>
      </c>
      <c r="C123" s="118"/>
      <c r="D123" s="3"/>
      <c r="E123" s="120"/>
      <c r="F123" s="120"/>
      <c r="G123" s="120"/>
      <c r="H123" s="120"/>
      <c r="I123" s="120"/>
      <c r="J123" s="120"/>
      <c r="K123" s="120"/>
      <c r="L123" s="120"/>
      <c r="M123" s="120"/>
      <c r="N123" s="120"/>
      <c r="O123" s="120"/>
      <c r="P123" s="120"/>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06"/>
      <c r="AQ123" s="122"/>
      <c r="AR123" s="122"/>
      <c r="AU123" s="172"/>
      <c r="AV123" s="172"/>
    </row>
    <row r="124" spans="1:48" x14ac:dyDescent="0.35">
      <c r="B124" s="23" t="s">
        <v>8</v>
      </c>
      <c r="C124" s="24"/>
      <c r="D124" s="25" t="str">
        <f>D$10</f>
        <v>Q1 2012</v>
      </c>
      <c r="E124" s="25" t="str">
        <f t="shared" ref="E124:AR124" si="30">E$10</f>
        <v>Q2 2012</v>
      </c>
      <c r="F124" s="25" t="str">
        <f t="shared" si="30"/>
        <v>Q3 2012</v>
      </c>
      <c r="G124" s="25" t="str">
        <f t="shared" si="30"/>
        <v>Q4 2012</v>
      </c>
      <c r="H124" s="25" t="str">
        <f t="shared" si="30"/>
        <v>Q1 2013</v>
      </c>
      <c r="I124" s="25" t="str">
        <f t="shared" si="30"/>
        <v>Q2 2013</v>
      </c>
      <c r="J124" s="25" t="str">
        <f t="shared" si="30"/>
        <v>Q3 2013</v>
      </c>
      <c r="K124" s="25" t="str">
        <f t="shared" si="30"/>
        <v>Q4 2013</v>
      </c>
      <c r="L124" s="25" t="str">
        <f t="shared" si="30"/>
        <v>Q1 2014</v>
      </c>
      <c r="M124" s="25" t="str">
        <f t="shared" si="30"/>
        <v>Q2 2014</v>
      </c>
      <c r="N124" s="25" t="str">
        <f t="shared" si="30"/>
        <v>Q3 2014</v>
      </c>
      <c r="O124" s="25" t="str">
        <f t="shared" si="30"/>
        <v>Q4 2014</v>
      </c>
      <c r="P124" s="25" t="str">
        <f t="shared" si="30"/>
        <v>Q1 2015</v>
      </c>
      <c r="Q124" s="25" t="str">
        <f t="shared" si="30"/>
        <v>Q2 2015</v>
      </c>
      <c r="R124" s="25" t="str">
        <f t="shared" si="30"/>
        <v>Q3 2015</v>
      </c>
      <c r="S124" s="25" t="str">
        <f t="shared" si="30"/>
        <v>Q4 2015</v>
      </c>
      <c r="T124" s="25" t="str">
        <f t="shared" si="30"/>
        <v>Q1 2016</v>
      </c>
      <c r="U124" s="25" t="str">
        <f t="shared" si="30"/>
        <v>Q2 2016</v>
      </c>
      <c r="V124" s="25" t="str">
        <f t="shared" si="30"/>
        <v>Q3 2016</v>
      </c>
      <c r="W124" s="25" t="str">
        <f t="shared" si="30"/>
        <v>Q4 2016</v>
      </c>
      <c r="X124" s="25" t="str">
        <f t="shared" si="30"/>
        <v>Q1 2017</v>
      </c>
      <c r="Y124" s="25" t="str">
        <f t="shared" si="30"/>
        <v>Q2 2017</v>
      </c>
      <c r="Z124" s="25" t="str">
        <f t="shared" si="30"/>
        <v>Q3 2017</v>
      </c>
      <c r="AA124" s="25" t="str">
        <f t="shared" si="30"/>
        <v>Q4 2017</v>
      </c>
      <c r="AB124" s="25" t="str">
        <f t="shared" si="30"/>
        <v>Q1 2018</v>
      </c>
      <c r="AC124" s="25" t="str">
        <f t="shared" si="30"/>
        <v>Q2 2018</v>
      </c>
      <c r="AD124" s="25" t="str">
        <f t="shared" si="30"/>
        <v>Q3 2018</v>
      </c>
      <c r="AE124" s="25" t="str">
        <f t="shared" si="30"/>
        <v>Q4 2018</v>
      </c>
      <c r="AF124" s="25" t="str">
        <f t="shared" si="30"/>
        <v>Q1 2019</v>
      </c>
      <c r="AG124" s="25" t="str">
        <f t="shared" si="30"/>
        <v>Q2 2019</v>
      </c>
      <c r="AH124" s="25" t="str">
        <f t="shared" si="30"/>
        <v>Q3 2019</v>
      </c>
      <c r="AI124" s="25" t="str">
        <f t="shared" si="30"/>
        <v>Q4 2019</v>
      </c>
      <c r="AJ124" s="25" t="str">
        <f t="shared" si="30"/>
        <v>Q1 2020</v>
      </c>
      <c r="AK124" s="25" t="str">
        <f t="shared" si="30"/>
        <v>Q2 2020</v>
      </c>
      <c r="AL124" s="25" t="str">
        <f t="shared" si="30"/>
        <v>Q3 2020</v>
      </c>
      <c r="AM124" s="25" t="str">
        <f t="shared" si="30"/>
        <v>Q4 2020</v>
      </c>
      <c r="AN124" s="25" t="str">
        <f t="shared" si="30"/>
        <v>Q1 2021</v>
      </c>
      <c r="AO124" s="26" t="str">
        <f t="shared" si="30"/>
        <v>Q2 2021</v>
      </c>
      <c r="AP124" s="106"/>
      <c r="AQ124" s="28" t="str">
        <f>AQ$10</f>
        <v>QoQ</v>
      </c>
      <c r="AR124" s="28" t="str">
        <f t="shared" si="30"/>
        <v>YoY</v>
      </c>
      <c r="AU124" s="172"/>
      <c r="AV124" s="172"/>
    </row>
    <row r="125" spans="1:48" s="2" customFormat="1" x14ac:dyDescent="0.35">
      <c r="B125" s="79" t="s">
        <v>30</v>
      </c>
      <c r="C125" s="80"/>
      <c r="D125" s="40">
        <v>0.26801597700000185</v>
      </c>
      <c r="E125" s="40">
        <v>0.25167183399999998</v>
      </c>
      <c r="F125" s="40">
        <v>0.17958508000000001</v>
      </c>
      <c r="G125" s="40">
        <v>0.11967580599999998</v>
      </c>
      <c r="H125" s="40">
        <v>0.133251826006899</v>
      </c>
      <c r="I125" s="40">
        <v>0.12845765499999995</v>
      </c>
      <c r="J125" s="40">
        <v>0.14625333599999993</v>
      </c>
      <c r="K125" s="40">
        <v>0.20436816300000002</v>
      </c>
      <c r="L125" s="40">
        <v>0.16761777199999997</v>
      </c>
      <c r="M125" s="40">
        <v>0.14798398699999998</v>
      </c>
      <c r="N125" s="40">
        <v>0.16207493899999992</v>
      </c>
      <c r="O125" s="40">
        <v>0.197160111</v>
      </c>
      <c r="P125" s="40">
        <v>0.21832651099999997</v>
      </c>
      <c r="Q125" s="31">
        <v>0.26418839599999999</v>
      </c>
      <c r="R125" s="31">
        <v>0.20431527699999996</v>
      </c>
      <c r="S125" s="31">
        <v>0.18665559204867582</v>
      </c>
      <c r="T125" s="31">
        <v>0.22511218799999994</v>
      </c>
      <c r="U125" s="31">
        <v>0.28314003300000001</v>
      </c>
      <c r="V125" s="31">
        <v>0.232659692</v>
      </c>
      <c r="W125" s="31">
        <v>0.22643234999999998</v>
      </c>
      <c r="X125" s="31">
        <v>0.27782371499999997</v>
      </c>
      <c r="Y125" s="31">
        <v>0.256697499</v>
      </c>
      <c r="Z125" s="31">
        <v>0.21407330100000002</v>
      </c>
      <c r="AA125" s="31">
        <v>0.24078091200000001</v>
      </c>
      <c r="AB125" s="31">
        <v>0.32155919300000002</v>
      </c>
      <c r="AC125" s="31">
        <v>0.28856301900000003</v>
      </c>
      <c r="AD125" s="31">
        <v>0.24049321537283011</v>
      </c>
      <c r="AE125" s="31">
        <v>0.28673457200000002</v>
      </c>
      <c r="AF125" s="31">
        <v>0.28270375099999995</v>
      </c>
      <c r="AG125" s="31">
        <v>0.35603477499999997</v>
      </c>
      <c r="AH125" s="31">
        <v>0.32075237799999989</v>
      </c>
      <c r="AI125" s="31">
        <v>0.29827606400000001</v>
      </c>
      <c r="AJ125" s="31">
        <v>0.36193979399999998</v>
      </c>
      <c r="AK125" s="31">
        <v>0.26397963900000004</v>
      </c>
      <c r="AL125" s="31">
        <v>0.25098341699999993</v>
      </c>
      <c r="AM125" s="31">
        <v>0.33371715000000035</v>
      </c>
      <c r="AN125" s="31">
        <v>0.23602912000000001</v>
      </c>
      <c r="AO125" s="32">
        <v>9.7564440000000002E-2</v>
      </c>
      <c r="AP125" s="27"/>
      <c r="AQ125" s="42">
        <f t="shared" ref="AQ125:AQ131" ca="1" si="31">OFFSET(AP125,0,-1)/OFFSET(AP125,0,-2)-1</f>
        <v>-0.58664236006133486</v>
      </c>
      <c r="AR125" s="42">
        <f t="shared" ref="AR125:AR131" ca="1" si="32">OFFSET(AP125,0,-1)/OFFSET(AP125,0,-5)-1</f>
        <v>-0.6304092225840191</v>
      </c>
      <c r="AU125" s="172"/>
      <c r="AV125" s="172"/>
    </row>
    <row r="126" spans="1:48" s="2" customFormat="1" x14ac:dyDescent="0.35">
      <c r="B126" s="79" t="s">
        <v>31</v>
      </c>
      <c r="C126" s="80"/>
      <c r="D126" s="40">
        <v>2.6970035000000003E-2</v>
      </c>
      <c r="E126" s="40">
        <v>1.7176409999999996E-2</v>
      </c>
      <c r="F126" s="40">
        <v>2.0988507999999996E-2</v>
      </c>
      <c r="G126" s="40">
        <v>1.7673804000000001E-2</v>
      </c>
      <c r="H126" s="40">
        <v>1.6216739000000001E-2</v>
      </c>
      <c r="I126" s="40">
        <v>2.0867691000000001E-2</v>
      </c>
      <c r="J126" s="40">
        <v>1.4021409000000006E-2</v>
      </c>
      <c r="K126" s="40">
        <v>1.6649529E-2</v>
      </c>
      <c r="L126" s="40">
        <v>1.7946377999999999E-2</v>
      </c>
      <c r="M126" s="40">
        <v>1.5794171000000003E-2</v>
      </c>
      <c r="N126" s="40">
        <v>1.1466580000000001E-2</v>
      </c>
      <c r="O126" s="40">
        <v>9.995426E-3</v>
      </c>
      <c r="P126" s="40">
        <v>1.2634926000000001E-2</v>
      </c>
      <c r="Q126" s="31">
        <v>1.4260458000000004E-2</v>
      </c>
      <c r="R126" s="31">
        <v>8.2963750000000051E-3</v>
      </c>
      <c r="S126" s="31">
        <v>9.4651193250000019E-3</v>
      </c>
      <c r="T126" s="31">
        <v>1.4018948999999999E-2</v>
      </c>
      <c r="U126" s="31">
        <v>1.9379673E-2</v>
      </c>
      <c r="V126" s="31">
        <v>1.0708707999999994E-2</v>
      </c>
      <c r="W126" s="31">
        <v>1.6817300999999996E-2</v>
      </c>
      <c r="X126" s="31">
        <v>1.6368436999999993E-2</v>
      </c>
      <c r="Y126" s="31">
        <v>1.4754416000000006E-2</v>
      </c>
      <c r="Z126" s="31">
        <v>9.2739570000000045E-3</v>
      </c>
      <c r="AA126" s="31">
        <v>1.2231384000000003E-2</v>
      </c>
      <c r="AB126" s="31">
        <v>1.0524298E-2</v>
      </c>
      <c r="AC126" s="31">
        <v>8.4598569999999994E-3</v>
      </c>
      <c r="AD126" s="31">
        <v>8.411969999999996E-3</v>
      </c>
      <c r="AE126" s="31">
        <v>8.0843600000000022E-3</v>
      </c>
      <c r="AF126" s="31">
        <v>1.1586700999999998E-2</v>
      </c>
      <c r="AG126" s="31">
        <v>1.3041136000000002E-2</v>
      </c>
      <c r="AH126" s="31">
        <v>5.6024549999999975E-3</v>
      </c>
      <c r="AI126" s="31">
        <v>9.6939899999999943E-3</v>
      </c>
      <c r="AJ126" s="31">
        <v>9.5889450000000032E-3</v>
      </c>
      <c r="AK126" s="31">
        <v>6.0329789999999947E-3</v>
      </c>
      <c r="AL126" s="31">
        <v>5.2799860000000047E-3</v>
      </c>
      <c r="AM126" s="31">
        <v>1.0075089999999995E-2</v>
      </c>
      <c r="AN126" s="31">
        <v>7.7752899999999998E-3</v>
      </c>
      <c r="AO126" s="32">
        <v>5.1215899999999996E-3</v>
      </c>
      <c r="AP126" s="41"/>
      <c r="AQ126" s="42">
        <f t="shared" ca="1" si="31"/>
        <v>-0.34129916697640861</v>
      </c>
      <c r="AR126" s="42">
        <f t="shared" ca="1" si="32"/>
        <v>-0.15106782238094907</v>
      </c>
      <c r="AU126" s="172"/>
      <c r="AV126" s="172"/>
    </row>
    <row r="127" spans="1:48" s="2" customFormat="1" x14ac:dyDescent="0.35">
      <c r="B127" s="79" t="s">
        <v>65</v>
      </c>
      <c r="C127" s="80"/>
      <c r="D127" s="40">
        <v>9.4019611000000003E-2</v>
      </c>
      <c r="E127" s="40">
        <v>9.8207999000000004E-2</v>
      </c>
      <c r="F127" s="40">
        <v>7.5436358999999995E-2</v>
      </c>
      <c r="G127" s="40">
        <v>8.7551536999999999E-2</v>
      </c>
      <c r="H127" s="40">
        <v>9.2161292000000006E-2</v>
      </c>
      <c r="I127" s="40">
        <v>0.10538141400000001</v>
      </c>
      <c r="J127" s="40">
        <v>8.0290765000000014E-2</v>
      </c>
      <c r="K127" s="40">
        <v>8.6391426000000007E-2</v>
      </c>
      <c r="L127" s="40">
        <v>8.9764981000000008E-2</v>
      </c>
      <c r="M127" s="40">
        <v>8.3838194000000019E-2</v>
      </c>
      <c r="N127" s="40">
        <v>7.3398982999999987E-2</v>
      </c>
      <c r="O127" s="40">
        <v>7.2213689806693321E-2</v>
      </c>
      <c r="P127" s="40">
        <v>8.4539926999999987E-2</v>
      </c>
      <c r="Q127" s="31">
        <v>0.10706183</v>
      </c>
      <c r="R127" s="31">
        <v>9.6090621000000043E-2</v>
      </c>
      <c r="S127" s="31">
        <v>8.6327944423125025E-2</v>
      </c>
      <c r="T127" s="31">
        <v>8.6872196999999998E-2</v>
      </c>
      <c r="U127" s="31">
        <v>9.7070184999998962E-2</v>
      </c>
      <c r="V127" s="31">
        <v>7.7054505000000342E-2</v>
      </c>
      <c r="W127" s="31">
        <v>8.9528212999999982E-2</v>
      </c>
      <c r="X127" s="31">
        <v>9.1482544999999957E-2</v>
      </c>
      <c r="Y127" s="31">
        <v>7.9942655999999973E-2</v>
      </c>
      <c r="Z127" s="31">
        <v>6.2730730999999998E-2</v>
      </c>
      <c r="AA127" s="31">
        <v>7.8408384000000012E-2</v>
      </c>
      <c r="AB127" s="31">
        <v>8.7982213999999975E-2</v>
      </c>
      <c r="AC127" s="31">
        <v>8.0536459000000005E-2</v>
      </c>
      <c r="AD127" s="31">
        <v>6.7327724999999991E-2</v>
      </c>
      <c r="AE127" s="31">
        <v>7.0152704999999996E-2</v>
      </c>
      <c r="AF127" s="31">
        <v>7.3191307000000011E-2</v>
      </c>
      <c r="AG127" s="31">
        <v>7.9190017000000015E-2</v>
      </c>
      <c r="AH127" s="31">
        <v>8.0492793000000007E-2</v>
      </c>
      <c r="AI127" s="31">
        <v>7.9221870999999999E-2</v>
      </c>
      <c r="AJ127" s="31">
        <v>7.7460580999999987E-2</v>
      </c>
      <c r="AK127" s="31">
        <v>5.3316443999999991E-2</v>
      </c>
      <c r="AL127" s="31">
        <v>7.3635045000000024E-2</v>
      </c>
      <c r="AM127" s="31">
        <v>6.5168930000000014E-2</v>
      </c>
      <c r="AN127" s="31">
        <v>7.4146489999999995E-2</v>
      </c>
      <c r="AO127" s="32">
        <v>5.0693019999999998E-2</v>
      </c>
      <c r="AP127" s="41"/>
      <c r="AQ127" s="42">
        <f t="shared" ca="1" si="31"/>
        <v>-0.31631261304479819</v>
      </c>
      <c r="AR127" s="42">
        <f t="shared" ca="1" si="32"/>
        <v>-4.9204781924315766E-2</v>
      </c>
      <c r="AU127" s="172"/>
      <c r="AV127" s="172"/>
    </row>
    <row r="128" spans="1:48" s="125" customFormat="1" x14ac:dyDescent="0.35">
      <c r="B128" s="83" t="s">
        <v>66</v>
      </c>
      <c r="C128" s="82"/>
      <c r="D128" s="48">
        <v>0.38900562300000185</v>
      </c>
      <c r="E128" s="48">
        <v>0.367056243</v>
      </c>
      <c r="F128" s="48">
        <v>0.27600994700000003</v>
      </c>
      <c r="G128" s="48">
        <v>0.22490114699999997</v>
      </c>
      <c r="H128" s="48">
        <v>0.24162985700689901</v>
      </c>
      <c r="I128" s="48">
        <v>0.25470675999999992</v>
      </c>
      <c r="J128" s="48">
        <v>0.24056550999999995</v>
      </c>
      <c r="K128" s="48">
        <v>0.30740911800000004</v>
      </c>
      <c r="L128" s="48">
        <f>SUM(L125:L127)</f>
        <v>0.275329131</v>
      </c>
      <c r="M128" s="48">
        <f t="shared" ref="M128:AO128" si="33">SUM(M125:M127)</f>
        <v>0.24761635199999998</v>
      </c>
      <c r="N128" s="48">
        <f t="shared" si="33"/>
        <v>0.2469405019999999</v>
      </c>
      <c r="O128" s="48">
        <f t="shared" si="33"/>
        <v>0.27936922680669329</v>
      </c>
      <c r="P128" s="48">
        <f t="shared" si="33"/>
        <v>0.31550136399999995</v>
      </c>
      <c r="Q128" s="49">
        <f t="shared" si="33"/>
        <v>0.38551068399999999</v>
      </c>
      <c r="R128" s="49">
        <f t="shared" si="33"/>
        <v>0.30870227299999997</v>
      </c>
      <c r="S128" s="49">
        <f t="shared" si="33"/>
        <v>0.28244865579680084</v>
      </c>
      <c r="T128" s="49">
        <f t="shared" si="33"/>
        <v>0.32600333399999992</v>
      </c>
      <c r="U128" s="49">
        <f t="shared" si="33"/>
        <v>0.39958989099999898</v>
      </c>
      <c r="V128" s="49">
        <f t="shared" si="33"/>
        <v>0.32042290500000031</v>
      </c>
      <c r="W128" s="49">
        <f t="shared" si="33"/>
        <v>0.33277786399999998</v>
      </c>
      <c r="X128" s="49">
        <f t="shared" si="33"/>
        <v>0.38567469699999996</v>
      </c>
      <c r="Y128" s="49">
        <f t="shared" si="33"/>
        <v>0.35139457099999993</v>
      </c>
      <c r="Z128" s="49">
        <f t="shared" si="33"/>
        <v>0.28607798900000003</v>
      </c>
      <c r="AA128" s="49">
        <f t="shared" si="33"/>
        <v>0.33142068000000002</v>
      </c>
      <c r="AB128" s="49">
        <f t="shared" si="33"/>
        <v>0.42006570499999996</v>
      </c>
      <c r="AC128" s="49">
        <f t="shared" si="33"/>
        <v>0.37755933500000005</v>
      </c>
      <c r="AD128" s="49">
        <f t="shared" si="33"/>
        <v>0.31623291037283008</v>
      </c>
      <c r="AE128" s="49">
        <f t="shared" si="33"/>
        <v>0.36497163700000002</v>
      </c>
      <c r="AF128" s="49">
        <f t="shared" si="33"/>
        <v>0.36748175899999991</v>
      </c>
      <c r="AG128" s="49">
        <f t="shared" si="33"/>
        <v>0.44826592799999998</v>
      </c>
      <c r="AH128" s="49">
        <f t="shared" si="33"/>
        <v>0.40684762599999991</v>
      </c>
      <c r="AI128" s="49">
        <f t="shared" si="33"/>
        <v>0.38719192499999999</v>
      </c>
      <c r="AJ128" s="49">
        <f t="shared" si="33"/>
        <v>0.44898931999999997</v>
      </c>
      <c r="AK128" s="49">
        <f t="shared" si="33"/>
        <v>0.323329062</v>
      </c>
      <c r="AL128" s="49">
        <f t="shared" si="33"/>
        <v>0.32989844799999996</v>
      </c>
      <c r="AM128" s="49">
        <f t="shared" si="33"/>
        <v>0.40896117000000037</v>
      </c>
      <c r="AN128" s="49">
        <f t="shared" si="33"/>
        <v>0.31795089999999998</v>
      </c>
      <c r="AO128" s="50">
        <f t="shared" si="33"/>
        <v>0.15337904999999999</v>
      </c>
      <c r="AP128" s="41"/>
      <c r="AQ128" s="52">
        <f t="shared" ca="1" si="31"/>
        <v>-0.51760145984804573</v>
      </c>
      <c r="AR128" s="52">
        <f t="shared" ca="1" si="32"/>
        <v>-0.52562553749034779</v>
      </c>
      <c r="AU128" s="172"/>
      <c r="AV128" s="172"/>
    </row>
    <row r="129" spans="2:48" x14ac:dyDescent="0.35">
      <c r="B129" s="79" t="s">
        <v>67</v>
      </c>
      <c r="C129" s="80"/>
      <c r="D129" s="40">
        <v>1.5410923000000002E-2</v>
      </c>
      <c r="E129" s="40">
        <v>1.5296100999999999E-2</v>
      </c>
      <c r="F129" s="40">
        <v>1.3599110000000008E-2</v>
      </c>
      <c r="G129" s="40">
        <v>1.7805662999999999E-2</v>
      </c>
      <c r="H129" s="40">
        <v>1.8537787999999993E-2</v>
      </c>
      <c r="I129" s="40">
        <v>1.9328998999999996E-2</v>
      </c>
      <c r="J129" s="40">
        <v>1.9080687999999995E-2</v>
      </c>
      <c r="K129" s="40">
        <v>2.1547256000000004E-2</v>
      </c>
      <c r="L129" s="40">
        <v>1.9919759000000002E-2</v>
      </c>
      <c r="M129" s="40">
        <v>2.0699250000000002E-2</v>
      </c>
      <c r="N129" s="40">
        <v>1.967348699999999E-2</v>
      </c>
      <c r="O129" s="40">
        <v>2.1966052000000003E-2</v>
      </c>
      <c r="P129" s="40">
        <v>2.658545499999999E-2</v>
      </c>
      <c r="Q129" s="31">
        <v>2.1176252E-2</v>
      </c>
      <c r="R129" s="31">
        <v>1.9342606000000005E-2</v>
      </c>
      <c r="S129" s="31">
        <v>1.8865114999999995E-2</v>
      </c>
      <c r="T129" s="31">
        <v>2.5721730000000005E-2</v>
      </c>
      <c r="U129" s="31">
        <v>2.0339004999999993E-2</v>
      </c>
      <c r="V129" s="31">
        <v>1.6802598999999994E-2</v>
      </c>
      <c r="W129" s="31">
        <v>1.7666080000000001E-2</v>
      </c>
      <c r="X129" s="31">
        <v>2.0367669999999997E-2</v>
      </c>
      <c r="Y129" s="31">
        <v>2.2156002999999994E-2</v>
      </c>
      <c r="Z129" s="31">
        <v>1.7194902000000005E-2</v>
      </c>
      <c r="AA129" s="31">
        <v>2.1398921000000001E-2</v>
      </c>
      <c r="AB129" s="31">
        <v>2.081929800000001E-2</v>
      </c>
      <c r="AC129" s="31">
        <v>1.8333559999999999E-2</v>
      </c>
      <c r="AD129" s="31">
        <v>1.3361540000000002E-2</v>
      </c>
      <c r="AE129" s="31">
        <v>1.4189430999999992E-2</v>
      </c>
      <c r="AF129" s="31">
        <v>1.7806080000000002E-2</v>
      </c>
      <c r="AG129" s="31">
        <v>1.6876540000000006E-2</v>
      </c>
      <c r="AH129" s="31">
        <v>1.0683250999999998E-2</v>
      </c>
      <c r="AI129" s="31">
        <v>1.087373E-2</v>
      </c>
      <c r="AJ129" s="31">
        <v>1.4476630000000002E-2</v>
      </c>
      <c r="AK129" s="31">
        <v>1.4491861000000003E-2</v>
      </c>
      <c r="AL129" s="31">
        <v>1.1087588999999995E-2</v>
      </c>
      <c r="AM129" s="31">
        <v>1.3315360000000012E-2</v>
      </c>
      <c r="AN129" s="31">
        <v>2.101194E-2</v>
      </c>
      <c r="AO129" s="32">
        <v>2.1234459999999997E-2</v>
      </c>
      <c r="AP129" s="51"/>
      <c r="AQ129" s="42">
        <f t="shared" ca="1" si="31"/>
        <v>1.0590169208554601E-2</v>
      </c>
      <c r="AR129" s="42">
        <f t="shared" ca="1" si="32"/>
        <v>0.46526798732060648</v>
      </c>
      <c r="AU129" s="172"/>
      <c r="AV129" s="172"/>
    </row>
    <row r="130" spans="2:48" x14ac:dyDescent="0.35">
      <c r="B130" s="79" t="s">
        <v>63</v>
      </c>
      <c r="C130" s="80"/>
      <c r="D130" s="40">
        <v>0.18000460200000001</v>
      </c>
      <c r="E130" s="40">
        <v>0.17271686999999991</v>
      </c>
      <c r="F130" s="40">
        <v>0.14084125900000008</v>
      </c>
      <c r="G130" s="40">
        <v>0.13846906599999995</v>
      </c>
      <c r="H130" s="40">
        <v>0.15072417100000154</v>
      </c>
      <c r="I130" s="40">
        <v>0.14093032799999991</v>
      </c>
      <c r="J130" s="40">
        <v>0.13829514192400014</v>
      </c>
      <c r="K130" s="40">
        <v>0.15153673399999998</v>
      </c>
      <c r="L130" s="40">
        <v>0.17718519799999974</v>
      </c>
      <c r="M130" s="40">
        <v>0.16255861800000007</v>
      </c>
      <c r="N130" s="40">
        <v>0.16589605299999982</v>
      </c>
      <c r="O130" s="40">
        <v>0.17061677507999989</v>
      </c>
      <c r="P130" s="40">
        <v>0.16392641800000002</v>
      </c>
      <c r="Q130" s="31">
        <v>0.17056816599999966</v>
      </c>
      <c r="R130" s="31">
        <v>0.1413054286753839</v>
      </c>
      <c r="S130" s="31">
        <v>0.13487130499999997</v>
      </c>
      <c r="T130" s="31">
        <v>0.17468802300000028</v>
      </c>
      <c r="U130" s="31">
        <v>0.19427962999999998</v>
      </c>
      <c r="V130" s="31">
        <v>0.15121209999999996</v>
      </c>
      <c r="W130" s="31">
        <v>0.16726954199999997</v>
      </c>
      <c r="X130" s="31">
        <v>0.19292272500000002</v>
      </c>
      <c r="Y130" s="31">
        <v>0.18220230200000004</v>
      </c>
      <c r="Z130" s="31">
        <v>0.1445742480000001</v>
      </c>
      <c r="AA130" s="31">
        <v>0.15656381700000008</v>
      </c>
      <c r="AB130" s="31">
        <v>0.19888162699999998</v>
      </c>
      <c r="AC130" s="31">
        <v>0.18199635200000031</v>
      </c>
      <c r="AD130" s="31">
        <v>0.14234909800000012</v>
      </c>
      <c r="AE130" s="31">
        <v>0.16047228400000002</v>
      </c>
      <c r="AF130" s="31">
        <v>0.12741332799999994</v>
      </c>
      <c r="AG130" s="31">
        <v>0.15237795200000007</v>
      </c>
      <c r="AH130" s="31">
        <v>0.11925391600000011</v>
      </c>
      <c r="AI130" s="31">
        <v>0.11993639</v>
      </c>
      <c r="AJ130" s="31">
        <v>0.14129725500000012</v>
      </c>
      <c r="AK130" s="31">
        <v>0.12996913400000024</v>
      </c>
      <c r="AL130" s="31">
        <v>0.12017222099999969</v>
      </c>
      <c r="AM130" s="31">
        <v>0.12661465999999999</v>
      </c>
      <c r="AN130" s="31">
        <v>0.15624036999999996</v>
      </c>
      <c r="AO130" s="32">
        <v>0.15460886000000001</v>
      </c>
      <c r="AP130" s="41"/>
      <c r="AQ130" s="42">
        <f t="shared" ca="1" si="31"/>
        <v>-1.0442307580300403E-2</v>
      </c>
      <c r="AR130" s="42">
        <f t="shared" ca="1" si="32"/>
        <v>0.18958136629578326</v>
      </c>
      <c r="AU130" s="172"/>
      <c r="AV130" s="172"/>
    </row>
    <row r="131" spans="2:48" s="53" customFormat="1" x14ac:dyDescent="0.35">
      <c r="B131" s="83" t="s">
        <v>68</v>
      </c>
      <c r="C131" s="80"/>
      <c r="D131" s="48">
        <v>0.58442114800000189</v>
      </c>
      <c r="E131" s="48">
        <v>0.55506921399999998</v>
      </c>
      <c r="F131" s="48">
        <v>0.43045031600000011</v>
      </c>
      <c r="G131" s="48">
        <v>0.38117587599999991</v>
      </c>
      <c r="H131" s="48">
        <v>0.4108918160069005</v>
      </c>
      <c r="I131" s="48">
        <v>0.41496608699999982</v>
      </c>
      <c r="J131" s="48">
        <v>0.39794133992400005</v>
      </c>
      <c r="K131" s="48">
        <v>0.480493108</v>
      </c>
      <c r="L131" s="48">
        <f>SUM(L128:L130)</f>
        <v>0.47243408799999975</v>
      </c>
      <c r="M131" s="48">
        <f t="shared" ref="M131:AO131" si="34">SUM(M128:M130)</f>
        <v>0.43087422000000009</v>
      </c>
      <c r="N131" s="48">
        <f t="shared" si="34"/>
        <v>0.43251004199999971</v>
      </c>
      <c r="O131" s="48">
        <f t="shared" si="34"/>
        <v>0.4719520538866932</v>
      </c>
      <c r="P131" s="48">
        <f t="shared" si="34"/>
        <v>0.50601323699999989</v>
      </c>
      <c r="Q131" s="49">
        <f t="shared" si="34"/>
        <v>0.57725510199999963</v>
      </c>
      <c r="R131" s="49">
        <f t="shared" si="34"/>
        <v>0.46935030767538388</v>
      </c>
      <c r="S131" s="49">
        <f t="shared" si="34"/>
        <v>0.43618507579680077</v>
      </c>
      <c r="T131" s="49">
        <f t="shared" si="34"/>
        <v>0.52641308700000022</v>
      </c>
      <c r="U131" s="49">
        <f t="shared" si="34"/>
        <v>0.61420852599999898</v>
      </c>
      <c r="V131" s="49">
        <f t="shared" si="34"/>
        <v>0.48843760400000025</v>
      </c>
      <c r="W131" s="49">
        <f t="shared" si="34"/>
        <v>0.517713486</v>
      </c>
      <c r="X131" s="49">
        <f t="shared" si="34"/>
        <v>0.59896509200000003</v>
      </c>
      <c r="Y131" s="49">
        <f t="shared" si="34"/>
        <v>0.5557528759999999</v>
      </c>
      <c r="Z131" s="49">
        <f t="shared" si="34"/>
        <v>0.44784713900000017</v>
      </c>
      <c r="AA131" s="49">
        <f t="shared" si="34"/>
        <v>0.50938341800000009</v>
      </c>
      <c r="AB131" s="49">
        <f t="shared" si="34"/>
        <v>0.63976662999999989</v>
      </c>
      <c r="AC131" s="49">
        <f t="shared" si="34"/>
        <v>0.57788924700000033</v>
      </c>
      <c r="AD131" s="49">
        <f t="shared" si="34"/>
        <v>0.4719435483728302</v>
      </c>
      <c r="AE131" s="49">
        <f t="shared" si="34"/>
        <v>0.53963335200000007</v>
      </c>
      <c r="AF131" s="49">
        <f t="shared" si="34"/>
        <v>0.5127011669999999</v>
      </c>
      <c r="AG131" s="49">
        <f t="shared" si="34"/>
        <v>0.61752042000000007</v>
      </c>
      <c r="AH131" s="49">
        <f t="shared" si="34"/>
        <v>0.53678479300000004</v>
      </c>
      <c r="AI131" s="49">
        <f t="shared" si="34"/>
        <v>0.51800204500000002</v>
      </c>
      <c r="AJ131" s="49">
        <f t="shared" si="34"/>
        <v>0.60476320500000003</v>
      </c>
      <c r="AK131" s="49">
        <f t="shared" si="34"/>
        <v>0.4677900570000002</v>
      </c>
      <c r="AL131" s="49">
        <f t="shared" si="34"/>
        <v>0.46115825799999965</v>
      </c>
      <c r="AM131" s="49">
        <f t="shared" si="34"/>
        <v>0.54889119000000042</v>
      </c>
      <c r="AN131" s="49">
        <f t="shared" si="34"/>
        <v>0.49520320999999995</v>
      </c>
      <c r="AO131" s="50">
        <f t="shared" si="34"/>
        <v>0.32922236999999999</v>
      </c>
      <c r="AP131" s="41"/>
      <c r="AQ131" s="52">
        <f t="shared" ca="1" si="31"/>
        <v>-0.33517722956601992</v>
      </c>
      <c r="AR131" s="52">
        <f t="shared" ca="1" si="32"/>
        <v>-0.29621768339552401</v>
      </c>
      <c r="AU131" s="172"/>
      <c r="AV131" s="172"/>
    </row>
    <row r="132" spans="2:48" ht="5.15" customHeight="1" x14ac:dyDescent="0.35">
      <c r="AN132" s="4"/>
      <c r="AO132" s="4"/>
      <c r="AP132" s="51"/>
      <c r="AU132" s="172"/>
      <c r="AV132" s="172"/>
    </row>
    <row r="133" spans="2:48" ht="15" customHeight="1" x14ac:dyDescent="0.35">
      <c r="B133" s="126" t="s">
        <v>109</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Q133" s="128"/>
      <c r="AR133" s="128"/>
      <c r="AU133" s="172"/>
      <c r="AV133" s="172"/>
    </row>
    <row r="134" spans="2:48" x14ac:dyDescent="0.35">
      <c r="AN134" s="4"/>
      <c r="AO134" s="4"/>
      <c r="AP134" s="129"/>
      <c r="AU134" s="172"/>
      <c r="AV134" s="172"/>
    </row>
    <row r="135" spans="2:48" s="4" customFormat="1" ht="15.5" x14ac:dyDescent="0.35">
      <c r="B135" s="130" t="s">
        <v>69</v>
      </c>
      <c r="C135" s="130"/>
      <c r="D135" s="131"/>
      <c r="E135" s="131"/>
      <c r="F135" s="131"/>
      <c r="G135" s="131"/>
      <c r="H135" s="131"/>
      <c r="I135" s="131"/>
      <c r="J135" s="131"/>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30"/>
      <c r="AQ135" s="74"/>
      <c r="AR135" s="74"/>
      <c r="AU135" s="172"/>
      <c r="AV135" s="172"/>
    </row>
    <row r="136" spans="2:48" s="4" customFormat="1" ht="5.15" customHeight="1" x14ac:dyDescent="0.35">
      <c r="B136" s="132"/>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74"/>
      <c r="AQ136" s="133"/>
      <c r="AR136" s="133"/>
      <c r="AU136" s="172"/>
      <c r="AV136" s="172"/>
    </row>
    <row r="137" spans="2:48" s="4" customFormat="1" x14ac:dyDescent="0.35">
      <c r="B137" s="134" t="s">
        <v>70</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c r="AM137" s="135"/>
      <c r="AN137" s="135"/>
      <c r="AO137" s="135"/>
      <c r="AP137" s="136"/>
      <c r="AQ137" s="137"/>
      <c r="AR137" s="137"/>
      <c r="AU137" s="172"/>
      <c r="AV137" s="172"/>
    </row>
    <row r="138" spans="2:48" s="4" customFormat="1" ht="5.15" customHeight="1" x14ac:dyDescent="0.35">
      <c r="B138" s="134"/>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8"/>
      <c r="AQ138" s="137"/>
      <c r="AR138" s="137"/>
      <c r="AU138" s="172"/>
      <c r="AV138" s="172"/>
    </row>
    <row r="139" spans="2:48" s="4" customFormat="1" x14ac:dyDescent="0.35">
      <c r="B139" s="139" t="s">
        <v>71</v>
      </c>
      <c r="C139" s="135"/>
      <c r="D139" s="140"/>
      <c r="E139" s="140"/>
      <c r="F139" s="140"/>
      <c r="G139" s="140"/>
      <c r="H139" s="140"/>
      <c r="I139" s="140"/>
      <c r="J139" s="140"/>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8"/>
      <c r="AQ139" s="141"/>
      <c r="AR139" s="141"/>
      <c r="AU139" s="172"/>
      <c r="AV139" s="172"/>
    </row>
    <row r="140" spans="2:48" s="4" customFormat="1" x14ac:dyDescent="0.35">
      <c r="B140" s="142" t="s">
        <v>2</v>
      </c>
      <c r="C140" s="143"/>
      <c r="D140" s="25" t="str">
        <f>D$10</f>
        <v>Q1 2012</v>
      </c>
      <c r="E140" s="25" t="str">
        <f t="shared" ref="E140:AR140" si="35">E$10</f>
        <v>Q2 2012</v>
      </c>
      <c r="F140" s="25" t="str">
        <f t="shared" si="35"/>
        <v>Q3 2012</v>
      </c>
      <c r="G140" s="25" t="str">
        <f t="shared" si="35"/>
        <v>Q4 2012</v>
      </c>
      <c r="H140" s="25" t="str">
        <f t="shared" si="35"/>
        <v>Q1 2013</v>
      </c>
      <c r="I140" s="25" t="str">
        <f t="shared" si="35"/>
        <v>Q2 2013</v>
      </c>
      <c r="J140" s="25" t="str">
        <f t="shared" si="35"/>
        <v>Q3 2013</v>
      </c>
      <c r="K140" s="25" t="str">
        <f t="shared" si="35"/>
        <v>Q4 2013</v>
      </c>
      <c r="L140" s="25" t="str">
        <f t="shared" si="35"/>
        <v>Q1 2014</v>
      </c>
      <c r="M140" s="25" t="str">
        <f t="shared" si="35"/>
        <v>Q2 2014</v>
      </c>
      <c r="N140" s="25" t="str">
        <f t="shared" si="35"/>
        <v>Q3 2014</v>
      </c>
      <c r="O140" s="25" t="str">
        <f t="shared" si="35"/>
        <v>Q4 2014</v>
      </c>
      <c r="P140" s="25" t="str">
        <f t="shared" si="35"/>
        <v>Q1 2015</v>
      </c>
      <c r="Q140" s="25" t="str">
        <f t="shared" si="35"/>
        <v>Q2 2015</v>
      </c>
      <c r="R140" s="25" t="str">
        <f t="shared" si="35"/>
        <v>Q3 2015</v>
      </c>
      <c r="S140" s="25" t="str">
        <f t="shared" si="35"/>
        <v>Q4 2015</v>
      </c>
      <c r="T140" s="25" t="str">
        <f t="shared" si="35"/>
        <v>Q1 2016</v>
      </c>
      <c r="U140" s="25" t="str">
        <f t="shared" si="35"/>
        <v>Q2 2016</v>
      </c>
      <c r="V140" s="25" t="str">
        <f t="shared" si="35"/>
        <v>Q3 2016</v>
      </c>
      <c r="W140" s="25" t="str">
        <f t="shared" si="35"/>
        <v>Q4 2016</v>
      </c>
      <c r="X140" s="25" t="str">
        <f t="shared" si="35"/>
        <v>Q1 2017</v>
      </c>
      <c r="Y140" s="25" t="str">
        <f t="shared" si="35"/>
        <v>Q2 2017</v>
      </c>
      <c r="Z140" s="25" t="str">
        <f t="shared" si="35"/>
        <v>Q3 2017</v>
      </c>
      <c r="AA140" s="25" t="str">
        <f t="shared" si="35"/>
        <v>Q4 2017</v>
      </c>
      <c r="AB140" s="25" t="str">
        <f t="shared" si="35"/>
        <v>Q1 2018</v>
      </c>
      <c r="AC140" s="25" t="str">
        <f t="shared" si="35"/>
        <v>Q2 2018</v>
      </c>
      <c r="AD140" s="25" t="str">
        <f t="shared" si="35"/>
        <v>Q3 2018</v>
      </c>
      <c r="AE140" s="25" t="str">
        <f t="shared" si="35"/>
        <v>Q4 2018</v>
      </c>
      <c r="AF140" s="25" t="str">
        <f t="shared" si="35"/>
        <v>Q1 2019</v>
      </c>
      <c r="AG140" s="25" t="str">
        <f t="shared" si="35"/>
        <v>Q2 2019</v>
      </c>
      <c r="AH140" s="25" t="str">
        <f t="shared" si="35"/>
        <v>Q3 2019</v>
      </c>
      <c r="AI140" s="25" t="str">
        <f t="shared" si="35"/>
        <v>Q4 2019</v>
      </c>
      <c r="AJ140" s="25" t="str">
        <f t="shared" si="35"/>
        <v>Q1 2020</v>
      </c>
      <c r="AK140" s="25" t="str">
        <f t="shared" si="35"/>
        <v>Q2 2020</v>
      </c>
      <c r="AL140" s="25" t="str">
        <f t="shared" si="35"/>
        <v>Q3 2020</v>
      </c>
      <c r="AM140" s="25" t="str">
        <f t="shared" si="35"/>
        <v>Q4 2020</v>
      </c>
      <c r="AN140" s="25" t="str">
        <f t="shared" si="35"/>
        <v>Q1 2021</v>
      </c>
      <c r="AO140" s="144" t="str">
        <f t="shared" si="35"/>
        <v>Q2 2021</v>
      </c>
      <c r="AP140" s="138"/>
      <c r="AQ140" s="145" t="str">
        <f>AQ$10</f>
        <v>QoQ</v>
      </c>
      <c r="AR140" s="145" t="str">
        <f t="shared" si="35"/>
        <v>YoY</v>
      </c>
      <c r="AU140" s="172"/>
      <c r="AV140" s="172"/>
    </row>
    <row r="141" spans="2:48" s="4" customFormat="1" x14ac:dyDescent="0.35">
      <c r="B141" s="146" t="s">
        <v>72</v>
      </c>
      <c r="C141" s="92"/>
      <c r="D141" s="49">
        <v>3.6347783773730002</v>
      </c>
      <c r="E141" s="49">
        <v>3.8425054575550002</v>
      </c>
      <c r="F141" s="49">
        <v>3.771578137580001</v>
      </c>
      <c r="G141" s="49">
        <v>3.6741438399300002</v>
      </c>
      <c r="H141" s="49">
        <v>3.7540511515900001</v>
      </c>
      <c r="I141" s="49">
        <v>3.7620423785600008</v>
      </c>
      <c r="J141" s="49">
        <v>3.8662862749050002</v>
      </c>
      <c r="K141" s="49">
        <v>4.0640358628750004</v>
      </c>
      <c r="L141" s="49">
        <f>SUM(L142:L143,L145)</f>
        <v>3.9090204453032502</v>
      </c>
      <c r="M141" s="49">
        <f t="shared" ref="M141:AO141" si="36">SUM(M142:M143,M145)</f>
        <v>3.7725097070078997</v>
      </c>
      <c r="N141" s="49">
        <f t="shared" si="36"/>
        <v>4.1313452203870993</v>
      </c>
      <c r="O141" s="49">
        <f t="shared" si="36"/>
        <v>4.1084834531166008</v>
      </c>
      <c r="P141" s="49">
        <f t="shared" si="36"/>
        <v>3.8741256032220996</v>
      </c>
      <c r="Q141" s="49">
        <f t="shared" si="36"/>
        <v>4.0489612188985991</v>
      </c>
      <c r="R141" s="49">
        <f t="shared" si="36"/>
        <v>4.0790683633509008</v>
      </c>
      <c r="S141" s="49">
        <f t="shared" si="36"/>
        <v>3.8641184414635998</v>
      </c>
      <c r="T141" s="49">
        <f t="shared" si="36"/>
        <v>3.9946483110770994</v>
      </c>
      <c r="U141" s="49">
        <f t="shared" si="36"/>
        <v>4.2275012812801505</v>
      </c>
      <c r="V141" s="49">
        <f t="shared" si="36"/>
        <v>4.0442757362673003</v>
      </c>
      <c r="W141" s="49">
        <f t="shared" si="36"/>
        <v>4.1717831431043004</v>
      </c>
      <c r="X141" s="49">
        <f t="shared" si="36"/>
        <v>4.1516558877203007</v>
      </c>
      <c r="Y141" s="49">
        <f t="shared" si="36"/>
        <v>4.0824245046316001</v>
      </c>
      <c r="Z141" s="49">
        <f t="shared" si="36"/>
        <v>4.3629029622473006</v>
      </c>
      <c r="AA141" s="49">
        <f t="shared" si="36"/>
        <v>4.2529602491115996</v>
      </c>
      <c r="AB141" s="49">
        <f t="shared" si="36"/>
        <v>4.2685800572045496</v>
      </c>
      <c r="AC141" s="49">
        <f t="shared" si="36"/>
        <v>4.326099216819701</v>
      </c>
      <c r="AD141" s="49">
        <f t="shared" si="36"/>
        <v>4.3766026265537503</v>
      </c>
      <c r="AE141" s="49">
        <f t="shared" si="36"/>
        <v>4.3139907968026501</v>
      </c>
      <c r="AF141" s="49">
        <f t="shared" si="36"/>
        <v>4.1284209239442493</v>
      </c>
      <c r="AG141" s="49">
        <f t="shared" si="36"/>
        <v>3.9395290281457505</v>
      </c>
      <c r="AH141" s="49">
        <f t="shared" si="36"/>
        <v>3.7138887709445001</v>
      </c>
      <c r="AI141" s="49">
        <f t="shared" si="36"/>
        <v>3.7492560633719498</v>
      </c>
      <c r="AJ141" s="49">
        <f t="shared" si="36"/>
        <v>4.1713195513392511</v>
      </c>
      <c r="AK141" s="49">
        <f t="shared" si="36"/>
        <v>3.80872371839525</v>
      </c>
      <c r="AL141" s="49">
        <f t="shared" si="36"/>
        <v>3.8235509406461006</v>
      </c>
      <c r="AM141" s="49">
        <f t="shared" si="36"/>
        <v>3.8631988299312998</v>
      </c>
      <c r="AN141" s="49">
        <f t="shared" si="36"/>
        <v>4.3066517738193006</v>
      </c>
      <c r="AO141" s="147">
        <f t="shared" si="36"/>
        <v>4.5225656931932496</v>
      </c>
      <c r="AP141" s="25"/>
      <c r="AQ141" s="148">
        <f ca="1">OFFSET(AP141,0,-1)/OFFSET(AP141,0,-2)-1</f>
        <v>5.0134984371505986E-2</v>
      </c>
      <c r="AR141" s="148">
        <f ca="1">OFFSET(AP141,0,-1)/OFFSET(AP141,0,-5)-1</f>
        <v>0.18742288167301524</v>
      </c>
      <c r="AU141" s="172"/>
      <c r="AV141" s="172"/>
    </row>
    <row r="142" spans="2:48" s="4" customFormat="1" x14ac:dyDescent="0.35">
      <c r="B142" s="91" t="s">
        <v>73</v>
      </c>
      <c r="C142" s="92"/>
      <c r="D142" s="31">
        <v>2.9501501440000002</v>
      </c>
      <c r="E142" s="31">
        <v>3.1301286319999999</v>
      </c>
      <c r="F142" s="31">
        <v>3.0764226480000008</v>
      </c>
      <c r="G142" s="31">
        <v>3.0274994770000001</v>
      </c>
      <c r="H142" s="31">
        <v>3.0318816160000006</v>
      </c>
      <c r="I142" s="31">
        <v>3.0855236660000007</v>
      </c>
      <c r="J142" s="31">
        <v>3.0891173250000001</v>
      </c>
      <c r="K142" s="31">
        <v>3.1933196070000003</v>
      </c>
      <c r="L142" s="31">
        <v>3.0856759650000005</v>
      </c>
      <c r="M142" s="31">
        <v>2.8938604539999995</v>
      </c>
      <c r="N142" s="31">
        <v>3.1805060699999994</v>
      </c>
      <c r="O142" s="31">
        <v>3.3961477820000008</v>
      </c>
      <c r="P142" s="31">
        <v>3.0898272529999997</v>
      </c>
      <c r="Q142" s="31">
        <v>3.2273513849999995</v>
      </c>
      <c r="R142" s="31">
        <v>3.3095944090000002</v>
      </c>
      <c r="S142" s="31">
        <v>3.2550385500000001</v>
      </c>
      <c r="T142" s="31">
        <v>3.2024067169999997</v>
      </c>
      <c r="U142" s="31">
        <v>3.3009821430000001</v>
      </c>
      <c r="V142" s="31">
        <v>3.1630602570000002</v>
      </c>
      <c r="W142" s="31">
        <v>3.3186329939999997</v>
      </c>
      <c r="X142" s="31">
        <v>3.3516221390000003</v>
      </c>
      <c r="Y142" s="31">
        <v>3.1337777579999999</v>
      </c>
      <c r="Z142" s="31">
        <v>3.3564845380000006</v>
      </c>
      <c r="AA142" s="31">
        <v>3.3559612530000003</v>
      </c>
      <c r="AB142" s="31">
        <v>3.3585401040000002</v>
      </c>
      <c r="AC142" s="31">
        <v>3.2941490520000007</v>
      </c>
      <c r="AD142" s="31">
        <v>3.3197362560000001</v>
      </c>
      <c r="AE142" s="31">
        <v>3.3500460729999997</v>
      </c>
      <c r="AF142" s="31">
        <v>3.2642445649999998</v>
      </c>
      <c r="AG142" s="31">
        <v>2.9523528130000005</v>
      </c>
      <c r="AH142" s="31">
        <v>2.8183380790000001</v>
      </c>
      <c r="AI142" s="31">
        <v>2.9766631109999997</v>
      </c>
      <c r="AJ142" s="31">
        <v>3.3249561100000009</v>
      </c>
      <c r="AK142" s="31">
        <v>3.1448825199999999</v>
      </c>
      <c r="AL142" s="31">
        <v>2.8640491400000001</v>
      </c>
      <c r="AM142" s="31">
        <v>2.9702422699999995</v>
      </c>
      <c r="AN142" s="31">
        <v>3.3306957900000005</v>
      </c>
      <c r="AO142" s="149">
        <v>3.5565507299999997</v>
      </c>
      <c r="AP142" s="150"/>
      <c r="AQ142" s="93">
        <f ca="1">OFFSET(AP142,0,-1)/OFFSET(AP142,0,-2)-1</f>
        <v>6.7810137652949409E-2</v>
      </c>
      <c r="AR142" s="93">
        <f ca="1">OFFSET(AP142,0,-1)/OFFSET(AP142,0,-5)-1</f>
        <v>0.13090098195464539</v>
      </c>
      <c r="AU142" s="172"/>
      <c r="AV142" s="172"/>
    </row>
    <row r="143" spans="2:48" s="4" customFormat="1" x14ac:dyDescent="0.35">
      <c r="B143" s="91" t="s">
        <v>17</v>
      </c>
      <c r="C143" s="92"/>
      <c r="D143" s="31">
        <v>0.42306192100000001</v>
      </c>
      <c r="E143" s="31">
        <v>0.46501500000000001</v>
      </c>
      <c r="F143" s="31">
        <v>0.47947432200000001</v>
      </c>
      <c r="G143" s="31">
        <v>0.43614089100000003</v>
      </c>
      <c r="H143" s="31">
        <v>0.44979751999999995</v>
      </c>
      <c r="I143" s="31">
        <v>0.488262223</v>
      </c>
      <c r="J143" s="31">
        <v>0.58717543799999994</v>
      </c>
      <c r="K143" s="31">
        <v>0.70681060600000001</v>
      </c>
      <c r="L143" s="31">
        <v>0.65404339299999992</v>
      </c>
      <c r="M143" s="31">
        <v>0.72175220600000001</v>
      </c>
      <c r="N143" s="31">
        <v>0.775827143</v>
      </c>
      <c r="O143" s="31">
        <v>0.55054978600000004</v>
      </c>
      <c r="P143" s="31">
        <v>0.69030612800000002</v>
      </c>
      <c r="Q143" s="31">
        <v>0.69054377300000003</v>
      </c>
      <c r="R143" s="31">
        <v>0.61857539600000011</v>
      </c>
      <c r="S143" s="31">
        <v>0.52759239800000002</v>
      </c>
      <c r="T143" s="31">
        <v>0.63439897000000001</v>
      </c>
      <c r="U143" s="31">
        <v>0.74520987900000002</v>
      </c>
      <c r="V143" s="31">
        <v>0.77774143200000001</v>
      </c>
      <c r="W143" s="31">
        <v>0.73494323600000011</v>
      </c>
      <c r="X143" s="31">
        <v>0.61927316399999999</v>
      </c>
      <c r="Y143" s="31">
        <v>0.7951897269999999</v>
      </c>
      <c r="Z143" s="31">
        <v>0.86002726899999993</v>
      </c>
      <c r="AA143" s="31">
        <v>0.75496524999999992</v>
      </c>
      <c r="AB143" s="31">
        <v>0.74622100300000005</v>
      </c>
      <c r="AC143" s="31">
        <v>0.8508491680000001</v>
      </c>
      <c r="AD143" s="31">
        <v>0.88494596800000003</v>
      </c>
      <c r="AE143" s="31">
        <v>0.82275254599999992</v>
      </c>
      <c r="AF143" s="31">
        <v>0.69286259100000003</v>
      </c>
      <c r="AG143" s="31">
        <v>0.80186285899999998</v>
      </c>
      <c r="AH143" s="31">
        <v>0.71913976899999987</v>
      </c>
      <c r="AI143" s="31">
        <v>0.60346874800000005</v>
      </c>
      <c r="AJ143" s="31">
        <v>0.65884099900000004</v>
      </c>
      <c r="AK143" s="31">
        <v>0.61042101999999998</v>
      </c>
      <c r="AL143" s="31">
        <v>0.78601259400000001</v>
      </c>
      <c r="AM143" s="31">
        <v>0.70807681099999997</v>
      </c>
      <c r="AN143" s="31">
        <v>0.78940265999999992</v>
      </c>
      <c r="AO143" s="149">
        <v>0.77657981199999992</v>
      </c>
      <c r="AP143" s="33"/>
      <c r="AQ143" s="93">
        <f ca="1">OFFSET(AP143,0,-1)/OFFSET(AP143,0,-2)-1</f>
        <v>-1.6243735484752442E-2</v>
      </c>
      <c r="AR143" s="93">
        <f ca="1">OFFSET(AP143,0,-1)/OFFSET(AP143,0,-5)-1</f>
        <v>0.27220358827092817</v>
      </c>
      <c r="AU143" s="172"/>
      <c r="AV143" s="172"/>
    </row>
    <row r="144" spans="2:48" s="4" customFormat="1" x14ac:dyDescent="0.35">
      <c r="B144" s="91" t="s">
        <v>74</v>
      </c>
      <c r="C144" s="92"/>
      <c r="D144" s="31">
        <v>0</v>
      </c>
      <c r="E144" s="31">
        <v>0</v>
      </c>
      <c r="F144" s="31">
        <v>0</v>
      </c>
      <c r="G144" s="31">
        <v>0</v>
      </c>
      <c r="H144" s="31">
        <v>0</v>
      </c>
      <c r="I144" s="31">
        <v>1.0546423000000001E-2</v>
      </c>
      <c r="J144" s="31">
        <v>9.5094568000000004E-2</v>
      </c>
      <c r="K144" s="31">
        <v>0.25315897599999998</v>
      </c>
      <c r="L144" s="31">
        <v>0.19493955299999999</v>
      </c>
      <c r="M144" s="31">
        <v>0.27906741099999999</v>
      </c>
      <c r="N144" s="31">
        <v>0.28279097799999997</v>
      </c>
      <c r="O144" s="31">
        <v>0.19817707600000001</v>
      </c>
      <c r="P144" s="31">
        <v>0.26072329799999999</v>
      </c>
      <c r="Q144" s="31">
        <v>0.26252829299999997</v>
      </c>
      <c r="R144" s="31">
        <v>0.28416814600000001</v>
      </c>
      <c r="S144" s="31">
        <v>0.28364362800000004</v>
      </c>
      <c r="T144" s="31">
        <v>0.30130328499999998</v>
      </c>
      <c r="U144" s="31">
        <v>0.34208660400000002</v>
      </c>
      <c r="V144" s="31">
        <v>0.35443696699999999</v>
      </c>
      <c r="W144" s="31">
        <v>0.347318446</v>
      </c>
      <c r="X144" s="31">
        <v>0.27124968900000002</v>
      </c>
      <c r="Y144" s="31">
        <v>0.36093902299999997</v>
      </c>
      <c r="Z144" s="31">
        <v>0.37496596899999995</v>
      </c>
      <c r="AA144" s="31">
        <v>0.34688653800000002</v>
      </c>
      <c r="AB144" s="31">
        <v>0.32548883299999998</v>
      </c>
      <c r="AC144" s="31">
        <v>0.37489869399999998</v>
      </c>
      <c r="AD144" s="31">
        <v>0.37557474499999999</v>
      </c>
      <c r="AE144" s="31">
        <v>0.36262155899999998</v>
      </c>
      <c r="AF144" s="31">
        <v>0.27630555600000001</v>
      </c>
      <c r="AG144" s="31">
        <v>0.34898243400000001</v>
      </c>
      <c r="AH144" s="31">
        <v>0.25569693999999998</v>
      </c>
      <c r="AI144" s="31">
        <v>0.21498517900000003</v>
      </c>
      <c r="AJ144" s="31">
        <v>0.25603661899999997</v>
      </c>
      <c r="AK144" s="31">
        <v>0.27164576499999998</v>
      </c>
      <c r="AL144" s="31">
        <v>0.36088269000000001</v>
      </c>
      <c r="AM144" s="31">
        <v>0.34910567800000003</v>
      </c>
      <c r="AN144" s="31">
        <v>0.33314861100000004</v>
      </c>
      <c r="AO144" s="149">
        <v>0.31042471500000002</v>
      </c>
      <c r="AP144" s="33"/>
      <c r="AQ144" s="93">
        <f ca="1">OFFSET(AP144,0,-1)/OFFSET(AP144,0,-2)-1</f>
        <v>-6.8209487447030148E-2</v>
      </c>
      <c r="AR144" s="93">
        <f ca="1">OFFSET(AP144,0,-1)/OFFSET(AP144,0,-5)-1</f>
        <v>0.14275558464900073</v>
      </c>
      <c r="AU144" s="172"/>
      <c r="AV144" s="172"/>
    </row>
    <row r="145" spans="2:48" s="4" customFormat="1" x14ac:dyDescent="0.35">
      <c r="B145" s="91" t="s">
        <v>75</v>
      </c>
      <c r="C145" s="92"/>
      <c r="D145" s="31">
        <v>0.195949022448</v>
      </c>
      <c r="E145" s="31">
        <v>0.18110342880000002</v>
      </c>
      <c r="F145" s="31">
        <v>0.17476300800000003</v>
      </c>
      <c r="G145" s="31">
        <v>0.17430033600000003</v>
      </c>
      <c r="H145" s="31">
        <v>0.16965629559000001</v>
      </c>
      <c r="I145" s="31">
        <v>0.16798888956000002</v>
      </c>
      <c r="J145" s="31">
        <v>0.17609640190500001</v>
      </c>
      <c r="K145" s="31">
        <v>0.16390564987500003</v>
      </c>
      <c r="L145" s="31">
        <v>0.16930108730325</v>
      </c>
      <c r="M145" s="31">
        <v>0.1568970470079</v>
      </c>
      <c r="N145" s="31">
        <v>0.17501200738709999</v>
      </c>
      <c r="O145" s="31">
        <v>0.16178588511660003</v>
      </c>
      <c r="P145" s="31">
        <v>9.3992222222099991E-2</v>
      </c>
      <c r="Q145" s="31">
        <v>0.13106606089860004</v>
      </c>
      <c r="R145" s="31">
        <v>0.15089855835090002</v>
      </c>
      <c r="S145" s="31">
        <v>8.14874934636E-2</v>
      </c>
      <c r="T145" s="31">
        <v>0.15784262407710001</v>
      </c>
      <c r="U145" s="31">
        <v>0.18130925928015001</v>
      </c>
      <c r="V145" s="31">
        <v>0.10347404726730002</v>
      </c>
      <c r="W145" s="31">
        <v>0.1182069131043</v>
      </c>
      <c r="X145" s="31">
        <v>0.18076058472030002</v>
      </c>
      <c r="Y145" s="31">
        <v>0.15345701963159999</v>
      </c>
      <c r="Z145" s="31">
        <v>0.14639115524729998</v>
      </c>
      <c r="AA145" s="31">
        <v>0.14203374611160002</v>
      </c>
      <c r="AB145" s="31">
        <v>0.16381895020454998</v>
      </c>
      <c r="AC145" s="31">
        <v>0.18110099681970002</v>
      </c>
      <c r="AD145" s="31">
        <v>0.17192040255374999</v>
      </c>
      <c r="AE145" s="31">
        <v>0.14119217780265</v>
      </c>
      <c r="AF145" s="31">
        <v>0.17131376794424999</v>
      </c>
      <c r="AG145" s="31">
        <v>0.18531335614574998</v>
      </c>
      <c r="AH145" s="31">
        <v>0.17641092294449998</v>
      </c>
      <c r="AI145" s="31">
        <v>0.16912420437195</v>
      </c>
      <c r="AJ145" s="31">
        <v>0.18752244233925</v>
      </c>
      <c r="AK145" s="31">
        <v>5.3420178395250005E-2</v>
      </c>
      <c r="AL145" s="31">
        <v>0.17348920664610001</v>
      </c>
      <c r="AM145" s="31">
        <v>0.18487974893130002</v>
      </c>
      <c r="AN145" s="31">
        <v>0.18655332381930001</v>
      </c>
      <c r="AO145" s="149">
        <v>0.18943515119325</v>
      </c>
      <c r="AP145" s="33"/>
      <c r="AQ145" s="93">
        <f ca="1">OFFSET(AP145,0,-1)/OFFSET(AP145,0,-2)-1</f>
        <v>1.5447740704643831E-2</v>
      </c>
      <c r="AR145" s="93">
        <f ca="1">OFFSET(AP145,0,-1)/OFFSET(AP145,0,-5)-1</f>
        <v>2.5461347543926234</v>
      </c>
      <c r="AU145" s="172"/>
      <c r="AV145" s="172"/>
    </row>
    <row r="146" spans="2:48" s="4" customFormat="1" x14ac:dyDescent="0.35">
      <c r="B146" s="151" t="s">
        <v>76</v>
      </c>
      <c r="C146" s="92"/>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152"/>
      <c r="AP146" s="33"/>
      <c r="AQ146" s="153"/>
      <c r="AR146" s="153"/>
      <c r="AU146" s="172"/>
      <c r="AV146" s="172"/>
    </row>
    <row r="147" spans="2:48" s="4" customFormat="1" ht="16.5" x14ac:dyDescent="0.35">
      <c r="B147" s="91" t="s">
        <v>101</v>
      </c>
      <c r="C147" s="92"/>
      <c r="D147" s="31">
        <v>6.5617289924999947E-2</v>
      </c>
      <c r="E147" s="31">
        <v>6.625839675499999E-2</v>
      </c>
      <c r="F147" s="31">
        <v>4.0918159579999995E-2</v>
      </c>
      <c r="G147" s="31">
        <v>3.6203135930000005E-2</v>
      </c>
      <c r="H147" s="31">
        <v>0.10271572000000001</v>
      </c>
      <c r="I147" s="31">
        <v>2.02676E-2</v>
      </c>
      <c r="J147" s="31">
        <v>1.3897110000000001E-2</v>
      </c>
      <c r="K147" s="31">
        <v>2.2213149999999997E-2</v>
      </c>
      <c r="L147" s="31">
        <v>4.7104909953000006E-2</v>
      </c>
      <c r="M147" s="31">
        <v>5.3918233244000004E-2</v>
      </c>
      <c r="N147" s="31">
        <v>4.3295777000000001E-2</v>
      </c>
      <c r="O147" s="31">
        <v>4.2820830000000004E-2</v>
      </c>
      <c r="P147" s="31">
        <v>5.7077971000000005E-2</v>
      </c>
      <c r="Q147" s="31">
        <v>5.4238113999999997E-2</v>
      </c>
      <c r="R147" s="31">
        <v>4.2258186000000003E-2</v>
      </c>
      <c r="S147" s="31">
        <v>4.0062869999999993E-2</v>
      </c>
      <c r="T147" s="31">
        <v>4.8905549999999999E-2</v>
      </c>
      <c r="U147" s="31">
        <v>5.5625090000000002E-2</v>
      </c>
      <c r="V147" s="31">
        <v>4.7405491000000001E-2</v>
      </c>
      <c r="W147" s="31">
        <v>5.1272810000000002E-2</v>
      </c>
      <c r="X147" s="31">
        <v>5.8607720999999995E-2</v>
      </c>
      <c r="Y147" s="31">
        <v>6.1889128000000002E-2</v>
      </c>
      <c r="Z147" s="31">
        <v>4.2921220000000003E-2</v>
      </c>
      <c r="AA147" s="31">
        <v>6.2401889999999995E-2</v>
      </c>
      <c r="AB147" s="31">
        <v>5.7584687000000002E-2</v>
      </c>
      <c r="AC147" s="31">
        <v>5.574846600000001E-2</v>
      </c>
      <c r="AD147" s="31">
        <v>4.4320288803000006E-2</v>
      </c>
      <c r="AE147" s="31">
        <v>5.0412109181000003E-2</v>
      </c>
      <c r="AF147" s="31">
        <v>5.4931473335720737E-2</v>
      </c>
      <c r="AG147" s="31">
        <v>5.2130576294000003E-2</v>
      </c>
      <c r="AH147" s="31">
        <v>2.9611593070268546E-2</v>
      </c>
      <c r="AI147" s="31">
        <v>2.8280266386618243E-2</v>
      </c>
      <c r="AJ147" s="31">
        <v>3.9181173279999995E-2</v>
      </c>
      <c r="AK147" s="31">
        <v>4.589708361E-2</v>
      </c>
      <c r="AL147" s="31">
        <v>4.0254524918000002E-2</v>
      </c>
      <c r="AM147" s="31">
        <v>4.1103213646999988E-2</v>
      </c>
      <c r="AN147" s="31">
        <v>5.8798505962000008E-2</v>
      </c>
      <c r="AO147" s="149">
        <v>5.9889826222000009E-2</v>
      </c>
      <c r="AP147" s="33"/>
      <c r="AQ147" s="93">
        <f ca="1">OFFSET(AP147,0,-1)/OFFSET(AP147,0,-2)-1</f>
        <v>1.8560339963489714E-2</v>
      </c>
      <c r="AR147" s="93">
        <f ca="1">OFFSET(AP147,0,-1)/OFFSET(AP147,0,-5)-1</f>
        <v>0.30487215115670852</v>
      </c>
      <c r="AU147" s="172"/>
      <c r="AV147" s="172"/>
    </row>
    <row r="148" spans="2:48" s="4" customFormat="1" ht="5.15" customHeight="1" x14ac:dyDescent="0.35">
      <c r="B148" s="92"/>
      <c r="C148" s="92"/>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154"/>
      <c r="AR148" s="154"/>
      <c r="AU148" s="172"/>
      <c r="AV148" s="172"/>
    </row>
    <row r="149" spans="2:48" s="4" customFormat="1" ht="15" customHeight="1" x14ac:dyDescent="0.35">
      <c r="B149" s="155" t="s">
        <v>110</v>
      </c>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33"/>
      <c r="AQ149" s="156"/>
      <c r="AR149" s="156"/>
      <c r="AU149" s="172"/>
      <c r="AV149" s="172"/>
    </row>
    <row r="150" spans="2:48" s="4" customFormat="1" x14ac:dyDescent="0.35">
      <c r="B150" s="92"/>
      <c r="C150" s="92"/>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157"/>
      <c r="AQ150" s="154"/>
      <c r="AR150" s="154"/>
      <c r="AU150" s="172"/>
      <c r="AV150" s="172"/>
    </row>
    <row r="151" spans="2:48" s="4" customFormat="1" x14ac:dyDescent="0.35">
      <c r="B151" s="139" t="s">
        <v>77</v>
      </c>
      <c r="C151" s="92"/>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154"/>
      <c r="AR151" s="154"/>
      <c r="AU151" s="172"/>
      <c r="AV151" s="172"/>
    </row>
    <row r="152" spans="2:48" s="4" customFormat="1" x14ac:dyDescent="0.35">
      <c r="B152" s="142" t="s">
        <v>2</v>
      </c>
      <c r="C152" s="143"/>
      <c r="D152" s="25" t="str">
        <f>D$10</f>
        <v>Q1 2012</v>
      </c>
      <c r="E152" s="25" t="str">
        <f t="shared" ref="E152:AR152" si="37">E$10</f>
        <v>Q2 2012</v>
      </c>
      <c r="F152" s="25" t="str">
        <f t="shared" si="37"/>
        <v>Q3 2012</v>
      </c>
      <c r="G152" s="25" t="str">
        <f t="shared" si="37"/>
        <v>Q4 2012</v>
      </c>
      <c r="H152" s="25" t="str">
        <f t="shared" si="37"/>
        <v>Q1 2013</v>
      </c>
      <c r="I152" s="25" t="str">
        <f t="shared" si="37"/>
        <v>Q2 2013</v>
      </c>
      <c r="J152" s="25" t="str">
        <f t="shared" si="37"/>
        <v>Q3 2013</v>
      </c>
      <c r="K152" s="25" t="str">
        <f t="shared" si="37"/>
        <v>Q4 2013</v>
      </c>
      <c r="L152" s="25" t="str">
        <f t="shared" si="37"/>
        <v>Q1 2014</v>
      </c>
      <c r="M152" s="25" t="str">
        <f t="shared" si="37"/>
        <v>Q2 2014</v>
      </c>
      <c r="N152" s="25" t="str">
        <f t="shared" si="37"/>
        <v>Q3 2014</v>
      </c>
      <c r="O152" s="25" t="str">
        <f t="shared" si="37"/>
        <v>Q4 2014</v>
      </c>
      <c r="P152" s="25" t="str">
        <f t="shared" si="37"/>
        <v>Q1 2015</v>
      </c>
      <c r="Q152" s="25" t="str">
        <f t="shared" si="37"/>
        <v>Q2 2015</v>
      </c>
      <c r="R152" s="25" t="str">
        <f t="shared" si="37"/>
        <v>Q3 2015</v>
      </c>
      <c r="S152" s="25" t="str">
        <f t="shared" si="37"/>
        <v>Q4 2015</v>
      </c>
      <c r="T152" s="25" t="str">
        <f t="shared" si="37"/>
        <v>Q1 2016</v>
      </c>
      <c r="U152" s="25" t="str">
        <f t="shared" si="37"/>
        <v>Q2 2016</v>
      </c>
      <c r="V152" s="25" t="str">
        <f t="shared" si="37"/>
        <v>Q3 2016</v>
      </c>
      <c r="W152" s="25" t="str">
        <f t="shared" si="37"/>
        <v>Q4 2016</v>
      </c>
      <c r="X152" s="25" t="str">
        <f t="shared" si="37"/>
        <v>Q1 2017</v>
      </c>
      <c r="Y152" s="25" t="str">
        <f t="shared" si="37"/>
        <v>Q2 2017</v>
      </c>
      <c r="Z152" s="25" t="str">
        <f t="shared" si="37"/>
        <v>Q3 2017</v>
      </c>
      <c r="AA152" s="25" t="str">
        <f t="shared" si="37"/>
        <v>Q4 2017</v>
      </c>
      <c r="AB152" s="25" t="str">
        <f t="shared" si="37"/>
        <v>Q1 2018</v>
      </c>
      <c r="AC152" s="25" t="str">
        <f t="shared" si="37"/>
        <v>Q2 2018</v>
      </c>
      <c r="AD152" s="25" t="str">
        <f t="shared" si="37"/>
        <v>Q3 2018</v>
      </c>
      <c r="AE152" s="25" t="str">
        <f t="shared" si="37"/>
        <v>Q4 2018</v>
      </c>
      <c r="AF152" s="25" t="str">
        <f t="shared" si="37"/>
        <v>Q1 2019</v>
      </c>
      <c r="AG152" s="25" t="str">
        <f t="shared" si="37"/>
        <v>Q2 2019</v>
      </c>
      <c r="AH152" s="25" t="str">
        <f t="shared" si="37"/>
        <v>Q3 2019</v>
      </c>
      <c r="AI152" s="25" t="str">
        <f t="shared" si="37"/>
        <v>Q4 2019</v>
      </c>
      <c r="AJ152" s="25" t="str">
        <f t="shared" si="37"/>
        <v>Q1 2020</v>
      </c>
      <c r="AK152" s="25" t="str">
        <f t="shared" si="37"/>
        <v>Q2 2020</v>
      </c>
      <c r="AL152" s="25" t="str">
        <f t="shared" si="37"/>
        <v>Q3 2020</v>
      </c>
      <c r="AM152" s="25" t="str">
        <f t="shared" si="37"/>
        <v>Q4 2020</v>
      </c>
      <c r="AN152" s="25" t="str">
        <f t="shared" si="37"/>
        <v>Q1 2021</v>
      </c>
      <c r="AO152" s="144" t="str">
        <f t="shared" si="37"/>
        <v>Q2 2021</v>
      </c>
      <c r="AP152" s="33"/>
      <c r="AQ152" s="145" t="str">
        <f>AQ$10</f>
        <v>QoQ</v>
      </c>
      <c r="AR152" s="145" t="str">
        <f t="shared" si="37"/>
        <v>YoY</v>
      </c>
      <c r="AU152" s="172"/>
      <c r="AV152" s="172"/>
    </row>
    <row r="153" spans="2:48" s="4" customFormat="1" x14ac:dyDescent="0.35">
      <c r="B153" s="91" t="s">
        <v>78</v>
      </c>
      <c r="C153" s="92"/>
      <c r="D153" s="31">
        <v>0.20853406000000002</v>
      </c>
      <c r="E153" s="31">
        <v>0.20060034000000002</v>
      </c>
      <c r="F153" s="31">
        <v>0.10951561000000001</v>
      </c>
      <c r="G153" s="31">
        <v>4.2905639999999995E-2</v>
      </c>
      <c r="H153" s="31">
        <v>0.10271572000000001</v>
      </c>
      <c r="I153" s="31">
        <v>2.02676E-2</v>
      </c>
      <c r="J153" s="31">
        <v>1.3897110000000001E-2</v>
      </c>
      <c r="K153" s="31">
        <v>2.2213149999999997E-2</v>
      </c>
      <c r="L153" s="31">
        <v>6.2684999999999998E-3</v>
      </c>
      <c r="M153" s="31">
        <v>4.2421999999999998E-3</v>
      </c>
      <c r="N153" s="31">
        <v>0.15083902000000002</v>
      </c>
      <c r="O153" s="31">
        <v>0.15711443999999999</v>
      </c>
      <c r="P153" s="31">
        <v>0.10055362</v>
      </c>
      <c r="Q153" s="31">
        <v>0.13323939999999998</v>
      </c>
      <c r="R153" s="31">
        <v>0.30580373000000005</v>
      </c>
      <c r="S153" s="31">
        <v>8.9749169999999989E-2</v>
      </c>
      <c r="T153" s="31">
        <v>0.15941328000000002</v>
      </c>
      <c r="U153" s="31">
        <v>0.15470811000000001</v>
      </c>
      <c r="V153" s="31">
        <v>6.8027450000000003E-2</v>
      </c>
      <c r="W153" s="31">
        <v>7.9952399999999993E-2</v>
      </c>
      <c r="X153" s="31">
        <v>2.8778800000000004E-2</v>
      </c>
      <c r="Y153" s="31">
        <v>0.1032088</v>
      </c>
      <c r="Z153" s="31">
        <v>0.18734334999999999</v>
      </c>
      <c r="AA153" s="31">
        <v>0.25398831000000005</v>
      </c>
      <c r="AB153" s="31">
        <v>0.16463676000000005</v>
      </c>
      <c r="AC153" s="31">
        <v>0.17188752000000002</v>
      </c>
      <c r="AD153" s="31">
        <v>0.21101848000000001</v>
      </c>
      <c r="AE153" s="31">
        <v>0.20470587000000001</v>
      </c>
      <c r="AF153" s="31">
        <v>8.5066710000000018E-2</v>
      </c>
      <c r="AG153" s="31">
        <v>0.10706320000000001</v>
      </c>
      <c r="AH153" s="31">
        <v>7.6156939999999992E-2</v>
      </c>
      <c r="AI153" s="31">
        <v>0.25415071</v>
      </c>
      <c r="AJ153" s="31">
        <v>0.3415878</v>
      </c>
      <c r="AK153" s="31">
        <v>0.42212502000000002</v>
      </c>
      <c r="AL153" s="31">
        <v>0.38867377000000009</v>
      </c>
      <c r="AM153" s="31">
        <v>0.31574435999999995</v>
      </c>
      <c r="AN153" s="31">
        <v>9.1317090000000004E-2</v>
      </c>
      <c r="AO153" s="149">
        <v>0.15664665</v>
      </c>
      <c r="AP153" s="25"/>
      <c r="AQ153" s="93">
        <f t="shared" ref="AQ153:AQ159" ca="1" si="38">OFFSET(AP153,0,-1)/OFFSET(AP153,0,-2)-1</f>
        <v>0.71541438738356633</v>
      </c>
      <c r="AR153" s="93">
        <f t="shared" ref="AR153:AR159" ca="1" si="39">OFFSET(AP153,0,-1)/OFFSET(AP153,0,-5)-1</f>
        <v>-0.62890934538777166</v>
      </c>
      <c r="AU153" s="172"/>
      <c r="AV153" s="172"/>
    </row>
    <row r="154" spans="2:48" s="4" customFormat="1" x14ac:dyDescent="0.35">
      <c r="B154" s="91" t="s">
        <v>79</v>
      </c>
      <c r="C154" s="92"/>
      <c r="D154" s="31">
        <v>0.72398699199999994</v>
      </c>
      <c r="E154" s="31">
        <v>1.0376361939999996</v>
      </c>
      <c r="F154" s="31">
        <v>1.0495487680000006</v>
      </c>
      <c r="G154" s="31">
        <v>1.1004456879999993</v>
      </c>
      <c r="H154" s="31">
        <v>1.4013055199999997</v>
      </c>
      <c r="I154" s="31">
        <v>1.447742188624072</v>
      </c>
      <c r="J154" s="31">
        <v>1.0817255276112161</v>
      </c>
      <c r="K154" s="31">
        <v>1.503921250000001</v>
      </c>
      <c r="L154" s="31">
        <v>1.05986943</v>
      </c>
      <c r="M154" s="31">
        <v>0.90487295000000056</v>
      </c>
      <c r="N154" s="31">
        <v>0.97623216999999995</v>
      </c>
      <c r="O154" s="31">
        <v>1.3600674499999994</v>
      </c>
      <c r="P154" s="31">
        <v>1.1678817100000005</v>
      </c>
      <c r="Q154" s="31">
        <v>1.2759178100000006</v>
      </c>
      <c r="R154" s="31">
        <v>1.1325239599999994</v>
      </c>
      <c r="S154" s="31">
        <v>1.3771598799999998</v>
      </c>
      <c r="T154" s="31">
        <v>1.2911970199999996</v>
      </c>
      <c r="U154" s="31">
        <v>1.0668413800000005</v>
      </c>
      <c r="V154" s="31">
        <v>1.02730707</v>
      </c>
      <c r="W154" s="31">
        <v>1.3367765699999996</v>
      </c>
      <c r="X154" s="31">
        <v>1.1786083799999998</v>
      </c>
      <c r="Y154" s="31">
        <v>0.81048449000000067</v>
      </c>
      <c r="Z154" s="31">
        <v>1.104915429999999</v>
      </c>
      <c r="AA154" s="31">
        <v>1.4951403599999999</v>
      </c>
      <c r="AB154" s="31">
        <v>1.1353037400000003</v>
      </c>
      <c r="AC154" s="31">
        <v>1.21735047</v>
      </c>
      <c r="AD154" s="31">
        <v>1.3610595300000001</v>
      </c>
      <c r="AE154" s="31">
        <v>1.4384069900000009</v>
      </c>
      <c r="AF154" s="31">
        <v>1.3893993199999994</v>
      </c>
      <c r="AG154" s="31">
        <v>1.1705259359999995</v>
      </c>
      <c r="AH154" s="31">
        <v>1.0951324999999996</v>
      </c>
      <c r="AI154" s="31">
        <v>1.066093883</v>
      </c>
      <c r="AJ154" s="31">
        <v>1.4131743609999996</v>
      </c>
      <c r="AK154" s="31">
        <v>1.36527051</v>
      </c>
      <c r="AL154" s="31">
        <v>1.0574848600000004</v>
      </c>
      <c r="AM154" s="31">
        <v>1.1641727799999999</v>
      </c>
      <c r="AN154" s="31">
        <v>1.191791169999999</v>
      </c>
      <c r="AO154" s="149">
        <v>1.3379004699999992</v>
      </c>
      <c r="AP154" s="33"/>
      <c r="AQ154" s="93">
        <f t="shared" ca="1" si="38"/>
        <v>0.12259639413170031</v>
      </c>
      <c r="AR154" s="93">
        <f t="shared" ca="1" si="39"/>
        <v>-2.0047338457490516E-2</v>
      </c>
      <c r="AU154" s="172"/>
      <c r="AV154" s="172"/>
    </row>
    <row r="155" spans="2:48" s="4" customFormat="1" x14ac:dyDescent="0.35">
      <c r="B155" s="91" t="s">
        <v>28</v>
      </c>
      <c r="C155" s="92"/>
      <c r="D155" s="31">
        <v>2.4223115812392972</v>
      </c>
      <c r="E155" s="31">
        <v>2.3582279513112412</v>
      </c>
      <c r="F155" s="31">
        <v>2.1460645119174768</v>
      </c>
      <c r="G155" s="31">
        <v>2.0707381346084945</v>
      </c>
      <c r="H155" s="31">
        <v>1.9120378987966729</v>
      </c>
      <c r="I155" s="31">
        <v>1.895819584042798</v>
      </c>
      <c r="J155" s="31">
        <v>1.9082746042534529</v>
      </c>
      <c r="K155" s="31">
        <v>1.8341081262943248</v>
      </c>
      <c r="L155" s="31">
        <v>1.9307399448832006</v>
      </c>
      <c r="M155" s="31">
        <v>2.0670313506545495</v>
      </c>
      <c r="N155" s="31">
        <v>1.9723177869079496</v>
      </c>
      <c r="O155" s="31">
        <v>1.9300116948265</v>
      </c>
      <c r="P155" s="31">
        <v>1.9769248920834011</v>
      </c>
      <c r="Q155" s="31">
        <v>2.0003689088123502</v>
      </c>
      <c r="R155" s="31">
        <v>2.0454677557220498</v>
      </c>
      <c r="S155" s="31">
        <v>1.8319762089968503</v>
      </c>
      <c r="T155" s="31">
        <v>2.0133692622803507</v>
      </c>
      <c r="U155" s="31">
        <v>2.1342275438494989</v>
      </c>
      <c r="V155" s="31">
        <v>2.0150516179126994</v>
      </c>
      <c r="W155" s="31">
        <v>1.9183046936412995</v>
      </c>
      <c r="X155" s="31">
        <v>2.1141105335797499</v>
      </c>
      <c r="Y155" s="31">
        <v>2.1887615438641501</v>
      </c>
      <c r="Z155" s="31">
        <v>2.1245751831832003</v>
      </c>
      <c r="AA155" s="31">
        <v>2.0792985071035934</v>
      </c>
      <c r="AB155" s="31">
        <v>2.1620372437950004</v>
      </c>
      <c r="AC155" s="31">
        <v>2.2285609378800002</v>
      </c>
      <c r="AD155" s="31">
        <v>2.0884805082349995</v>
      </c>
      <c r="AE155" s="31">
        <v>2.0232834810900009</v>
      </c>
      <c r="AF155" s="31">
        <v>2.1293405234450002</v>
      </c>
      <c r="AG155" s="31">
        <v>2.1285827739300003</v>
      </c>
      <c r="AH155" s="31">
        <v>2.071053975084999</v>
      </c>
      <c r="AI155" s="31">
        <v>2.0584672037899998</v>
      </c>
      <c r="AJ155" s="31">
        <v>2.2404424612550002</v>
      </c>
      <c r="AK155" s="31">
        <v>1.97840350502</v>
      </c>
      <c r="AL155" s="31">
        <v>1.9573374649249995</v>
      </c>
      <c r="AM155" s="31">
        <v>2.0241551534799997</v>
      </c>
      <c r="AN155" s="31">
        <v>2.0956136230199998</v>
      </c>
      <c r="AO155" s="149">
        <v>2.1038982346200008</v>
      </c>
      <c r="AP155" s="33"/>
      <c r="AQ155" s="93">
        <f t="shared" ca="1" si="38"/>
        <v>3.9533106241511629E-3</v>
      </c>
      <c r="AR155" s="93">
        <f t="shared" ca="1" si="39"/>
        <v>6.3432322719592094E-2</v>
      </c>
      <c r="AU155" s="172"/>
      <c r="AV155" s="172"/>
    </row>
    <row r="156" spans="2:48" s="4" customFormat="1" x14ac:dyDescent="0.35">
      <c r="B156" s="91" t="s">
        <v>80</v>
      </c>
      <c r="C156" s="92"/>
      <c r="D156" s="31">
        <v>0</v>
      </c>
      <c r="E156" s="31">
        <v>1.9050499999999999E-3</v>
      </c>
      <c r="F156" s="31">
        <v>1.449E-5</v>
      </c>
      <c r="G156" s="31">
        <v>0</v>
      </c>
      <c r="H156" s="31">
        <v>0</v>
      </c>
      <c r="I156" s="31">
        <v>1.9342000000000001E-3</v>
      </c>
      <c r="J156" s="31">
        <v>5.7852272999999996E-2</v>
      </c>
      <c r="K156" s="31">
        <v>9.3943700000000005E-2</v>
      </c>
      <c r="L156" s="31">
        <v>7.4184689999999998E-2</v>
      </c>
      <c r="M156" s="31">
        <v>8.4830040000000009E-2</v>
      </c>
      <c r="N156" s="31">
        <v>6.5252340000000006E-2</v>
      </c>
      <c r="O156" s="31">
        <v>6.4397600000000013E-2</v>
      </c>
      <c r="P156" s="31">
        <v>5.2396124000000002E-2</v>
      </c>
      <c r="Q156" s="31">
        <v>7.3452481999999999E-2</v>
      </c>
      <c r="R156" s="31">
        <v>5.609351600000001E-2</v>
      </c>
      <c r="S156" s="31">
        <v>0.10422942800000001</v>
      </c>
      <c r="T156" s="31">
        <v>0.16854418400000004</v>
      </c>
      <c r="U156" s="31">
        <v>0.15825392899999999</v>
      </c>
      <c r="V156" s="31">
        <v>0.19404750400000001</v>
      </c>
      <c r="W156" s="31">
        <v>0.14006735599999998</v>
      </c>
      <c r="X156" s="31">
        <v>9.2971385000000004E-2</v>
      </c>
      <c r="Y156" s="31">
        <v>0.17557859554831282</v>
      </c>
      <c r="Z156" s="31">
        <v>0.21916005699999999</v>
      </c>
      <c r="AA156" s="31">
        <v>0.22859618900000001</v>
      </c>
      <c r="AB156" s="31">
        <v>0.17007318800000001</v>
      </c>
      <c r="AC156" s="31">
        <v>0.167548909</v>
      </c>
      <c r="AD156" s="31">
        <v>0.22583120600000001</v>
      </c>
      <c r="AE156" s="31">
        <v>0.198723397</v>
      </c>
      <c r="AF156" s="31">
        <v>8.9463192999999996E-2</v>
      </c>
      <c r="AG156" s="31">
        <v>0.127180389</v>
      </c>
      <c r="AH156" s="31">
        <v>1.1167302E-2</v>
      </c>
      <c r="AI156" s="31">
        <v>2.0843337999999999E-2</v>
      </c>
      <c r="AJ156" s="31">
        <v>4.0231236999999996E-2</v>
      </c>
      <c r="AK156" s="31">
        <v>9.6525939000000005E-2</v>
      </c>
      <c r="AL156" s="31">
        <v>0.10962493500000001</v>
      </c>
      <c r="AM156" s="31">
        <v>0.124005742</v>
      </c>
      <c r="AN156" s="31">
        <v>8.7866167000000009E-2</v>
      </c>
      <c r="AO156" s="149">
        <v>0.110653101</v>
      </c>
      <c r="AP156" s="33"/>
      <c r="AQ156" s="93">
        <f t="shared" ca="1" si="38"/>
        <v>0.25933683894507409</v>
      </c>
      <c r="AR156" s="93">
        <f t="shared" ca="1" si="39"/>
        <v>0.14635612091792227</v>
      </c>
      <c r="AU156" s="172"/>
      <c r="AV156" s="172"/>
    </row>
    <row r="157" spans="2:48" s="4" customFormat="1" x14ac:dyDescent="0.35">
      <c r="B157" s="91" t="s">
        <v>36</v>
      </c>
      <c r="C157" s="92"/>
      <c r="D157" s="31">
        <v>0.355378525</v>
      </c>
      <c r="E157" s="31">
        <v>0.366535</v>
      </c>
      <c r="F157" s="31">
        <v>0.37785346500000005</v>
      </c>
      <c r="G157" s="31">
        <v>0.35390624999999998</v>
      </c>
      <c r="H157" s="31">
        <v>0.373023351</v>
      </c>
      <c r="I157" s="31">
        <v>0.37522250299999999</v>
      </c>
      <c r="J157" s="31">
        <v>0.44795530189999999</v>
      </c>
      <c r="K157" s="31">
        <v>0.51608220000000005</v>
      </c>
      <c r="L157" s="31">
        <v>0.46765646699999996</v>
      </c>
      <c r="M157" s="31">
        <v>0.541800438</v>
      </c>
      <c r="N157" s="31">
        <v>0.57961143199999998</v>
      </c>
      <c r="O157" s="31">
        <v>0.40442866499999996</v>
      </c>
      <c r="P157" s="31">
        <v>0.52907568500000002</v>
      </c>
      <c r="Q157" s="31">
        <v>0.46495750600000008</v>
      </c>
      <c r="R157" s="31">
        <v>0.55060403599999996</v>
      </c>
      <c r="S157" s="31">
        <v>0.34511646800000001</v>
      </c>
      <c r="T157" s="31">
        <v>0.40195273299999995</v>
      </c>
      <c r="U157" s="31">
        <v>0.49876653199999998</v>
      </c>
      <c r="V157" s="31">
        <v>0.50072511299999989</v>
      </c>
      <c r="W157" s="31">
        <v>0.51308957600000005</v>
      </c>
      <c r="X157" s="31">
        <v>0.42126030800000003</v>
      </c>
      <c r="Y157" s="31">
        <v>0.53262200030000006</v>
      </c>
      <c r="Z157" s="31">
        <v>0.54087372229499997</v>
      </c>
      <c r="AA157" s="31">
        <v>0.45263188999999998</v>
      </c>
      <c r="AB157" s="31">
        <v>0.497453166</v>
      </c>
      <c r="AC157" s="31">
        <v>0.57646559499999994</v>
      </c>
      <c r="AD157" s="31">
        <v>0.57714200300000007</v>
      </c>
      <c r="AE157" s="31">
        <v>0.543024489</v>
      </c>
      <c r="AF157" s="31">
        <v>0.51731883000000001</v>
      </c>
      <c r="AG157" s="31">
        <v>0.58549422900000003</v>
      </c>
      <c r="AH157" s="31">
        <v>0.58729921000000007</v>
      </c>
      <c r="AI157" s="31">
        <v>0.51352589700000006</v>
      </c>
      <c r="AJ157" s="31">
        <v>0.54421784699999998</v>
      </c>
      <c r="AK157" s="31">
        <v>0.43569005399999994</v>
      </c>
      <c r="AL157" s="31">
        <v>0.58146706800000014</v>
      </c>
      <c r="AM157" s="31">
        <v>0.50583486299999991</v>
      </c>
      <c r="AN157" s="31">
        <v>0.59718241500000002</v>
      </c>
      <c r="AO157" s="149">
        <v>0.57892917299999991</v>
      </c>
      <c r="AP157" s="33"/>
      <c r="AQ157" s="93">
        <f t="shared" ca="1" si="38"/>
        <v>-3.056560531843544E-2</v>
      </c>
      <c r="AR157" s="93">
        <f t="shared" ca="1" si="39"/>
        <v>0.32876380281106887</v>
      </c>
      <c r="AU157" s="172"/>
      <c r="AV157" s="172"/>
    </row>
    <row r="158" spans="2:48" s="4" customFormat="1" x14ac:dyDescent="0.35">
      <c r="B158" s="158" t="s">
        <v>38</v>
      </c>
      <c r="C158" s="92"/>
      <c r="D158" s="159">
        <v>6.4665529999999999E-2</v>
      </c>
      <c r="E158" s="159">
        <v>7.6468104299999992E-2</v>
      </c>
      <c r="F158" s="159">
        <v>7.8660622999999999E-2</v>
      </c>
      <c r="G158" s="159">
        <v>6.6778254999999995E-2</v>
      </c>
      <c r="H158" s="159">
        <v>7.1327846000000014E-2</v>
      </c>
      <c r="I158" s="159">
        <v>7.7624257000000002E-2</v>
      </c>
      <c r="J158" s="159">
        <v>8.1182327999999998E-2</v>
      </c>
      <c r="K158" s="159">
        <v>7.3813381999999997E-2</v>
      </c>
      <c r="L158" s="159">
        <v>7.7769276999999998E-2</v>
      </c>
      <c r="M158" s="159">
        <v>8.6835522999999998E-2</v>
      </c>
      <c r="N158" s="159">
        <v>8.6341020000000004E-2</v>
      </c>
      <c r="O158" s="159">
        <v>7.9029678999999992E-2</v>
      </c>
      <c r="P158" s="159">
        <v>7.7885362E-2</v>
      </c>
      <c r="Q158" s="159">
        <v>6.1330078999999996E-2</v>
      </c>
      <c r="R158" s="159">
        <v>7.5133254999999996E-2</v>
      </c>
      <c r="S158" s="159">
        <v>5.8749344000000002E-2</v>
      </c>
      <c r="T158" s="159">
        <v>5.9033490000000008E-2</v>
      </c>
      <c r="U158" s="159">
        <v>7.0000264000000006E-2</v>
      </c>
      <c r="V158" s="159">
        <v>6.5139474000000003E-2</v>
      </c>
      <c r="W158" s="159">
        <v>6.5556053000000003E-2</v>
      </c>
      <c r="X158" s="159">
        <v>5.8712176000000005E-2</v>
      </c>
      <c r="Y158" s="159">
        <v>7.1505835000000004E-2</v>
      </c>
      <c r="Z158" s="159">
        <v>7.7424353000000001E-2</v>
      </c>
      <c r="AA158" s="159">
        <v>6.2745788999999982E-2</v>
      </c>
      <c r="AB158" s="159">
        <v>6.4452913000000001E-2</v>
      </c>
      <c r="AC158" s="159">
        <v>6.3536350000000005E-2</v>
      </c>
      <c r="AD158" s="159">
        <v>6.8722815999999992E-2</v>
      </c>
      <c r="AE158" s="159">
        <v>5.8111256E-2</v>
      </c>
      <c r="AF158" s="159">
        <v>7.0661171999999994E-2</v>
      </c>
      <c r="AG158" s="159">
        <v>6.9754315999999983E-2</v>
      </c>
      <c r="AH158" s="159">
        <v>6.6179471000000004E-2</v>
      </c>
      <c r="AI158" s="159">
        <v>7.0188909000000008E-2</v>
      </c>
      <c r="AJ158" s="159">
        <v>6.7747928999999998E-2</v>
      </c>
      <c r="AK158" s="159">
        <v>5.3113435999999993E-2</v>
      </c>
      <c r="AL158" s="159">
        <v>7.5122163000000006E-2</v>
      </c>
      <c r="AM158" s="159">
        <v>6.4459547000000006E-2</v>
      </c>
      <c r="AN158" s="159">
        <v>7.1559044000000002E-2</v>
      </c>
      <c r="AO158" s="160">
        <v>7.3530182999999999E-2</v>
      </c>
      <c r="AP158" s="33"/>
      <c r="AQ158" s="161">
        <f t="shared" ca="1" si="38"/>
        <v>2.7545630710214652E-2</v>
      </c>
      <c r="AR158" s="161">
        <f t="shared" ca="1" si="39"/>
        <v>0.38439891179324204</v>
      </c>
      <c r="AU158" s="172"/>
      <c r="AV158" s="172"/>
    </row>
    <row r="159" spans="2:48" s="94" customFormat="1" x14ac:dyDescent="0.35">
      <c r="B159" s="146" t="s">
        <v>81</v>
      </c>
      <c r="C159" s="162"/>
      <c r="D159" s="49">
        <v>3.7748766882392975</v>
      </c>
      <c r="E159" s="49">
        <v>4.0413726396112413</v>
      </c>
      <c r="F159" s="49">
        <v>3.7616574679174777</v>
      </c>
      <c r="G159" s="49">
        <v>3.6347739676084942</v>
      </c>
      <c r="H159" s="49">
        <v>3.8604103357966726</v>
      </c>
      <c r="I159" s="49">
        <v>3.8186103326668697</v>
      </c>
      <c r="J159" s="49">
        <v>3.5908871447646691</v>
      </c>
      <c r="K159" s="49">
        <v>4.044081808294326</v>
      </c>
      <c r="L159" s="49">
        <f>SUM(L153:L158)</f>
        <v>3.6164883088832003</v>
      </c>
      <c r="M159" s="49">
        <f t="shared" ref="M159:AO159" si="40">SUM(M153:M158)</f>
        <v>3.6896125016545498</v>
      </c>
      <c r="N159" s="49">
        <f t="shared" si="40"/>
        <v>3.8305937689079492</v>
      </c>
      <c r="O159" s="49">
        <f t="shared" si="40"/>
        <v>3.9950495288264993</v>
      </c>
      <c r="P159" s="49">
        <f t="shared" si="40"/>
        <v>3.9047173930834012</v>
      </c>
      <c r="Q159" s="49">
        <f t="shared" si="40"/>
        <v>4.0092661858123506</v>
      </c>
      <c r="R159" s="49">
        <f t="shared" si="40"/>
        <v>4.1656262527220491</v>
      </c>
      <c r="S159" s="49">
        <f t="shared" si="40"/>
        <v>3.8069804989968503</v>
      </c>
      <c r="T159" s="49">
        <f t="shared" si="40"/>
        <v>4.0935099692803503</v>
      </c>
      <c r="U159" s="49">
        <f t="shared" si="40"/>
        <v>4.082797758849499</v>
      </c>
      <c r="V159" s="49">
        <f t="shared" si="40"/>
        <v>3.870298228912699</v>
      </c>
      <c r="W159" s="49">
        <f t="shared" si="40"/>
        <v>4.0537466486412992</v>
      </c>
      <c r="X159" s="49">
        <f t="shared" si="40"/>
        <v>3.8944415825797494</v>
      </c>
      <c r="Y159" s="49">
        <f t="shared" si="40"/>
        <v>3.8821612647124635</v>
      </c>
      <c r="Z159" s="49">
        <f t="shared" si="40"/>
        <v>4.2542920954781991</v>
      </c>
      <c r="AA159" s="49">
        <f t="shared" si="40"/>
        <v>4.5724010451035939</v>
      </c>
      <c r="AB159" s="49">
        <f t="shared" si="40"/>
        <v>4.1939570107950006</v>
      </c>
      <c r="AC159" s="49">
        <f t="shared" si="40"/>
        <v>4.4253497818799996</v>
      </c>
      <c r="AD159" s="49">
        <f t="shared" si="40"/>
        <v>4.5322545432350001</v>
      </c>
      <c r="AE159" s="49">
        <f t="shared" si="40"/>
        <v>4.4662554830900021</v>
      </c>
      <c r="AF159" s="49">
        <f t="shared" si="40"/>
        <v>4.2812497484450001</v>
      </c>
      <c r="AG159" s="49">
        <f t="shared" si="40"/>
        <v>4.1886008439299998</v>
      </c>
      <c r="AH159" s="49">
        <f t="shared" si="40"/>
        <v>3.9069893980849981</v>
      </c>
      <c r="AI159" s="49">
        <f t="shared" si="40"/>
        <v>3.9832699407900001</v>
      </c>
      <c r="AJ159" s="49">
        <f t="shared" si="40"/>
        <v>4.6474016352550001</v>
      </c>
      <c r="AK159" s="49">
        <f t="shared" si="40"/>
        <v>4.3511284640200003</v>
      </c>
      <c r="AL159" s="49">
        <f t="shared" si="40"/>
        <v>4.1697102609249992</v>
      </c>
      <c r="AM159" s="49">
        <f t="shared" si="40"/>
        <v>4.1983724454799995</v>
      </c>
      <c r="AN159" s="49">
        <f t="shared" si="40"/>
        <v>4.1353295090199991</v>
      </c>
      <c r="AO159" s="147">
        <f t="shared" si="40"/>
        <v>4.36155781162</v>
      </c>
      <c r="AP159" s="33"/>
      <c r="AQ159" s="148">
        <f t="shared" ca="1" si="38"/>
        <v>5.4706233712827679E-2</v>
      </c>
      <c r="AR159" s="148">
        <f t="shared" ca="1" si="39"/>
        <v>2.3969293681491699E-3</v>
      </c>
      <c r="AU159" s="172"/>
      <c r="AV159" s="172"/>
    </row>
    <row r="160" spans="2:48" s="4" customFormat="1" x14ac:dyDescent="0.35">
      <c r="B160" s="92"/>
      <c r="C160" s="92"/>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150"/>
      <c r="AQ160" s="154"/>
      <c r="AR160" s="154"/>
      <c r="AU160" s="172"/>
      <c r="AV160" s="172"/>
    </row>
    <row r="161" spans="1:48" s="4" customFormat="1" x14ac:dyDescent="0.35">
      <c r="B161" s="139" t="s">
        <v>82</v>
      </c>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33"/>
      <c r="AQ161" s="137"/>
      <c r="AR161" s="137"/>
      <c r="AU161" s="172"/>
      <c r="AV161" s="172"/>
    </row>
    <row r="162" spans="1:48" s="4" customFormat="1" x14ac:dyDescent="0.35">
      <c r="B162" s="142" t="s">
        <v>2</v>
      </c>
      <c r="C162" s="143"/>
      <c r="D162" s="25" t="str">
        <f>D$10</f>
        <v>Q1 2012</v>
      </c>
      <c r="E162" s="25" t="str">
        <f t="shared" ref="E162:AR162" si="41">E$10</f>
        <v>Q2 2012</v>
      </c>
      <c r="F162" s="25" t="str">
        <f t="shared" si="41"/>
        <v>Q3 2012</v>
      </c>
      <c r="G162" s="25" t="str">
        <f t="shared" si="41"/>
        <v>Q4 2012</v>
      </c>
      <c r="H162" s="25" t="str">
        <f t="shared" si="41"/>
        <v>Q1 2013</v>
      </c>
      <c r="I162" s="25" t="str">
        <f t="shared" si="41"/>
        <v>Q2 2013</v>
      </c>
      <c r="J162" s="25" t="str">
        <f t="shared" si="41"/>
        <v>Q3 2013</v>
      </c>
      <c r="K162" s="25" t="str">
        <f t="shared" si="41"/>
        <v>Q4 2013</v>
      </c>
      <c r="L162" s="25" t="str">
        <f t="shared" si="41"/>
        <v>Q1 2014</v>
      </c>
      <c r="M162" s="25" t="str">
        <f t="shared" si="41"/>
        <v>Q2 2014</v>
      </c>
      <c r="N162" s="25" t="str">
        <f t="shared" si="41"/>
        <v>Q3 2014</v>
      </c>
      <c r="O162" s="25" t="str">
        <f t="shared" si="41"/>
        <v>Q4 2014</v>
      </c>
      <c r="P162" s="25" t="str">
        <f t="shared" si="41"/>
        <v>Q1 2015</v>
      </c>
      <c r="Q162" s="25" t="str">
        <f t="shared" si="41"/>
        <v>Q2 2015</v>
      </c>
      <c r="R162" s="25" t="str">
        <f t="shared" si="41"/>
        <v>Q3 2015</v>
      </c>
      <c r="S162" s="25" t="str">
        <f t="shared" si="41"/>
        <v>Q4 2015</v>
      </c>
      <c r="T162" s="25" t="str">
        <f t="shared" si="41"/>
        <v>Q1 2016</v>
      </c>
      <c r="U162" s="25" t="str">
        <f t="shared" si="41"/>
        <v>Q2 2016</v>
      </c>
      <c r="V162" s="25" t="str">
        <f t="shared" si="41"/>
        <v>Q3 2016</v>
      </c>
      <c r="W162" s="25" t="str">
        <f t="shared" si="41"/>
        <v>Q4 2016</v>
      </c>
      <c r="X162" s="25" t="str">
        <f t="shared" si="41"/>
        <v>Q1 2017</v>
      </c>
      <c r="Y162" s="25" t="str">
        <f t="shared" si="41"/>
        <v>Q2 2017</v>
      </c>
      <c r="Z162" s="25" t="str">
        <f t="shared" si="41"/>
        <v>Q3 2017</v>
      </c>
      <c r="AA162" s="25" t="str">
        <f t="shared" si="41"/>
        <v>Q4 2017</v>
      </c>
      <c r="AB162" s="25" t="str">
        <f t="shared" si="41"/>
        <v>Q1 2018</v>
      </c>
      <c r="AC162" s="25" t="str">
        <f t="shared" si="41"/>
        <v>Q2 2018</v>
      </c>
      <c r="AD162" s="25" t="str">
        <f t="shared" si="41"/>
        <v>Q3 2018</v>
      </c>
      <c r="AE162" s="25" t="str">
        <f t="shared" si="41"/>
        <v>Q4 2018</v>
      </c>
      <c r="AF162" s="25" t="str">
        <f t="shared" si="41"/>
        <v>Q1 2019</v>
      </c>
      <c r="AG162" s="25" t="str">
        <f t="shared" si="41"/>
        <v>Q2 2019</v>
      </c>
      <c r="AH162" s="25" t="str">
        <f t="shared" si="41"/>
        <v>Q3 2019</v>
      </c>
      <c r="AI162" s="25" t="str">
        <f t="shared" si="41"/>
        <v>Q4 2019</v>
      </c>
      <c r="AJ162" s="25" t="str">
        <f t="shared" si="41"/>
        <v>Q1 2020</v>
      </c>
      <c r="AK162" s="25" t="str">
        <f t="shared" si="41"/>
        <v>Q2 2020</v>
      </c>
      <c r="AL162" s="25" t="str">
        <f t="shared" si="41"/>
        <v>Q3 2020</v>
      </c>
      <c r="AM162" s="25" t="str">
        <f t="shared" si="41"/>
        <v>Q4 2020</v>
      </c>
      <c r="AN162" s="25" t="str">
        <f t="shared" si="41"/>
        <v>Q1 2021</v>
      </c>
      <c r="AO162" s="144" t="str">
        <f t="shared" si="41"/>
        <v>Q2 2021</v>
      </c>
      <c r="AP162" s="138"/>
      <c r="AQ162" s="145" t="str">
        <f>AQ$10</f>
        <v>QoQ</v>
      </c>
      <c r="AR162" s="145" t="str">
        <f t="shared" si="41"/>
        <v>YoY</v>
      </c>
      <c r="AU162" s="172"/>
      <c r="AV162" s="172"/>
    </row>
    <row r="163" spans="1:48" s="4" customFormat="1" x14ac:dyDescent="0.35">
      <c r="A163" s="163"/>
      <c r="B163" s="164" t="s">
        <v>78</v>
      </c>
      <c r="C163" s="165"/>
      <c r="D163" s="31">
        <v>0.20853406000000002</v>
      </c>
      <c r="E163" s="31">
        <v>0.20060034000000002</v>
      </c>
      <c r="F163" s="31">
        <v>0.10951561000000001</v>
      </c>
      <c r="G163" s="31">
        <v>4.2905639999999995E-2</v>
      </c>
      <c r="H163" s="31">
        <v>0.10271572000000001</v>
      </c>
      <c r="I163" s="31">
        <v>2.02676E-2</v>
      </c>
      <c r="J163" s="31">
        <v>1.3897110000000001E-2</v>
      </c>
      <c r="K163" s="31">
        <v>2.2213149999999997E-2</v>
      </c>
      <c r="L163" s="31">
        <v>6.2684999999999998E-3</v>
      </c>
      <c r="M163" s="31">
        <v>4.2421999999999998E-3</v>
      </c>
      <c r="N163" s="31">
        <v>0.15083902000000002</v>
      </c>
      <c r="O163" s="31">
        <v>0.15711443999999999</v>
      </c>
      <c r="P163" s="31">
        <v>0.10055362</v>
      </c>
      <c r="Q163" s="31">
        <v>0.13323939999999998</v>
      </c>
      <c r="R163" s="31">
        <v>0.30580373000000005</v>
      </c>
      <c r="S163" s="31">
        <v>8.9749169999999989E-2</v>
      </c>
      <c r="T163" s="31">
        <v>0.15941328000000002</v>
      </c>
      <c r="U163" s="31">
        <v>0.15470811000000001</v>
      </c>
      <c r="V163" s="31">
        <v>6.8027450000000003E-2</v>
      </c>
      <c r="W163" s="31">
        <v>7.9952399999999993E-2</v>
      </c>
      <c r="X163" s="31">
        <v>2.8778800000000004E-2</v>
      </c>
      <c r="Y163" s="31">
        <v>0.1032088</v>
      </c>
      <c r="Z163" s="31">
        <v>0.18734334999999999</v>
      </c>
      <c r="AA163" s="31">
        <v>0.25398831000000005</v>
      </c>
      <c r="AB163" s="31">
        <v>0.16463676000000005</v>
      </c>
      <c r="AC163" s="31">
        <v>0.17188752000000002</v>
      </c>
      <c r="AD163" s="31">
        <v>0.21101848000000001</v>
      </c>
      <c r="AE163" s="31">
        <v>0.20470587000000001</v>
      </c>
      <c r="AF163" s="31">
        <v>8.5066710000000018E-2</v>
      </c>
      <c r="AG163" s="31">
        <v>0.10706320000000001</v>
      </c>
      <c r="AH163" s="31">
        <v>7.6156939999999992E-2</v>
      </c>
      <c r="AI163" s="31">
        <v>0.25415071</v>
      </c>
      <c r="AJ163" s="31">
        <v>0.3415878</v>
      </c>
      <c r="AK163" s="31">
        <v>0.42212502000000002</v>
      </c>
      <c r="AL163" s="31">
        <v>0.38867377000000009</v>
      </c>
      <c r="AM163" s="31">
        <v>0.31574435999999995</v>
      </c>
      <c r="AN163" s="31">
        <v>9.1317090000000004E-2</v>
      </c>
      <c r="AO163" s="149">
        <v>0.15664665</v>
      </c>
      <c r="AP163" s="25"/>
      <c r="AQ163" s="93">
        <f t="shared" ref="AQ163:AQ171" ca="1" si="42">OFFSET(AP163,0,-1)/OFFSET(AP163,0,-2)-1</f>
        <v>0.71541438738356633</v>
      </c>
      <c r="AR163" s="93">
        <f t="shared" ref="AR163:AR171" ca="1" si="43">OFFSET(AP163,0,-1)/OFFSET(AP163,0,-5)-1</f>
        <v>-0.62890934538777166</v>
      </c>
      <c r="AU163" s="172"/>
      <c r="AV163" s="172"/>
    </row>
    <row r="164" spans="1:48" s="4" customFormat="1" x14ac:dyDescent="0.35">
      <c r="B164" s="164" t="s">
        <v>79</v>
      </c>
      <c r="C164" s="165"/>
      <c r="D164" s="31">
        <v>1.4017464399999999</v>
      </c>
      <c r="E164" s="31">
        <v>1.77160513</v>
      </c>
      <c r="F164" s="31">
        <v>1.5330655400000006</v>
      </c>
      <c r="G164" s="31">
        <v>1.6936110099999993</v>
      </c>
      <c r="H164" s="31">
        <v>1.5653372800000003</v>
      </c>
      <c r="I164" s="31">
        <v>1.57870139</v>
      </c>
      <c r="J164" s="31">
        <v>1.5470897600000002</v>
      </c>
      <c r="K164" s="31">
        <v>1.8404768900000001</v>
      </c>
      <c r="L164" s="31">
        <v>1.5399262399999998</v>
      </c>
      <c r="M164" s="31">
        <v>1.33973209</v>
      </c>
      <c r="N164" s="31">
        <v>1.6598468400000002</v>
      </c>
      <c r="O164" s="31">
        <v>1.9027040499999994</v>
      </c>
      <c r="P164" s="31">
        <v>1.5269994000000007</v>
      </c>
      <c r="Q164" s="31">
        <v>1.6723066500000008</v>
      </c>
      <c r="R164" s="31">
        <v>1.6752841099999995</v>
      </c>
      <c r="S164" s="31">
        <v>1.8195848899999996</v>
      </c>
      <c r="T164" s="31">
        <v>1.6057993299999997</v>
      </c>
      <c r="U164" s="31">
        <v>1.6630704900000006</v>
      </c>
      <c r="V164" s="31">
        <v>1.5193919300000001</v>
      </c>
      <c r="W164" s="31">
        <v>1.7731435599999996</v>
      </c>
      <c r="X164" s="31">
        <v>1.7113539699999998</v>
      </c>
      <c r="Y164" s="31">
        <v>1.4981502400000006</v>
      </c>
      <c r="Z164" s="31">
        <v>1.6773553099999992</v>
      </c>
      <c r="AA164" s="31">
        <v>1.8462550600000001</v>
      </c>
      <c r="AB164" s="31">
        <v>1.7898243200000001</v>
      </c>
      <c r="AC164" s="31">
        <v>1.6752555299999998</v>
      </c>
      <c r="AD164" s="31">
        <v>1.7755999100000004</v>
      </c>
      <c r="AE164" s="31">
        <v>1.8146358800000006</v>
      </c>
      <c r="AF164" s="31">
        <v>1.6832479099999995</v>
      </c>
      <c r="AG164" s="31">
        <v>1.3942748999999997</v>
      </c>
      <c r="AH164" s="31">
        <v>1.2146322099999998</v>
      </c>
      <c r="AI164" s="31">
        <v>1.3938961599999997</v>
      </c>
      <c r="AJ164" s="31">
        <v>1.6486529599999995</v>
      </c>
      <c r="AK164" s="31">
        <v>1.4911183700000001</v>
      </c>
      <c r="AL164" s="31">
        <v>1.1597142700000005</v>
      </c>
      <c r="AM164" s="31">
        <v>1.31059897</v>
      </c>
      <c r="AN164" s="31">
        <v>1.6238036499999988</v>
      </c>
      <c r="AO164" s="149">
        <v>2.0166443199999993</v>
      </c>
      <c r="AP164" s="33"/>
      <c r="AQ164" s="93">
        <f t="shared" ca="1" si="42"/>
        <v>0.24192621441638007</v>
      </c>
      <c r="AR164" s="93">
        <f t="shared" ca="1" si="43"/>
        <v>0.35243744599565163</v>
      </c>
      <c r="AU164" s="172"/>
      <c r="AV164" s="172"/>
    </row>
    <row r="165" spans="1:48" s="166" customFormat="1" x14ac:dyDescent="0.35">
      <c r="B165" s="91" t="s">
        <v>30</v>
      </c>
      <c r="C165" s="165"/>
      <c r="D165" s="31">
        <v>0.52366970999999984</v>
      </c>
      <c r="E165" s="31">
        <v>0.45924256999999991</v>
      </c>
      <c r="F165" s="31">
        <v>0.53962396000000024</v>
      </c>
      <c r="G165" s="31">
        <v>0.49771235999999991</v>
      </c>
      <c r="H165" s="31">
        <v>0.58184468000000034</v>
      </c>
      <c r="I165" s="31">
        <v>0.59485032000000038</v>
      </c>
      <c r="J165" s="31">
        <v>0.56076383000000007</v>
      </c>
      <c r="K165" s="31">
        <v>0.49803026</v>
      </c>
      <c r="L165" s="31">
        <v>0.58817329000000007</v>
      </c>
      <c r="M165" s="31">
        <v>0.60973440999999973</v>
      </c>
      <c r="N165" s="31">
        <v>0.58170780999999994</v>
      </c>
      <c r="O165" s="31">
        <v>0.58618841999999993</v>
      </c>
      <c r="P165" s="31">
        <v>0.66690371000000093</v>
      </c>
      <c r="Q165" s="31">
        <v>0.65183105000000041</v>
      </c>
      <c r="R165" s="31">
        <v>0.63547093999999971</v>
      </c>
      <c r="S165" s="31">
        <v>0.65300709000000023</v>
      </c>
      <c r="T165" s="31">
        <v>0.69135688000000028</v>
      </c>
      <c r="U165" s="31">
        <v>0.6851127299999995</v>
      </c>
      <c r="V165" s="31">
        <v>0.65258999999999989</v>
      </c>
      <c r="W165" s="31">
        <v>0.62587363999999901</v>
      </c>
      <c r="X165" s="31">
        <v>0.68760087000000003</v>
      </c>
      <c r="Y165" s="31">
        <v>0.68598081</v>
      </c>
      <c r="Z165" s="31">
        <v>0.61956196999999991</v>
      </c>
      <c r="AA165" s="31">
        <v>0.62464402999999979</v>
      </c>
      <c r="AB165" s="31">
        <v>0.63477094000000001</v>
      </c>
      <c r="AC165" s="31">
        <v>0.64079652000000042</v>
      </c>
      <c r="AD165" s="31">
        <v>0.54749747999999931</v>
      </c>
      <c r="AE165" s="31">
        <v>0.60054905000000069</v>
      </c>
      <c r="AF165" s="31">
        <v>0.61744955000000024</v>
      </c>
      <c r="AG165" s="31">
        <v>0.6057880000000001</v>
      </c>
      <c r="AH165" s="31">
        <v>0.59133429999999942</v>
      </c>
      <c r="AI165" s="31">
        <v>0.62090575000000015</v>
      </c>
      <c r="AJ165" s="31">
        <v>0.6744146700000001</v>
      </c>
      <c r="AK165" s="31">
        <v>0.75091167999999986</v>
      </c>
      <c r="AL165" s="31">
        <v>0.70791431999999987</v>
      </c>
      <c r="AM165" s="31">
        <v>0.70161979999999968</v>
      </c>
      <c r="AN165" s="31">
        <v>0.6962477899999997</v>
      </c>
      <c r="AO165" s="149">
        <v>0.6520857100000006</v>
      </c>
      <c r="AP165" s="33"/>
      <c r="AQ165" s="93">
        <f t="shared" ca="1" si="42"/>
        <v>-6.342868248098732E-2</v>
      </c>
      <c r="AR165" s="93">
        <f t="shared" ca="1" si="43"/>
        <v>-0.13160798084802638</v>
      </c>
      <c r="AU165" s="172"/>
      <c r="AV165" s="172"/>
    </row>
    <row r="166" spans="1:48" s="166" customFormat="1" x14ac:dyDescent="0.35">
      <c r="B166" s="91" t="s">
        <v>31</v>
      </c>
      <c r="C166" s="165"/>
      <c r="D166" s="31">
        <v>0.3806362399999999</v>
      </c>
      <c r="E166" s="31">
        <v>0.37989647999999998</v>
      </c>
      <c r="F166" s="31">
        <v>0.36649477999999996</v>
      </c>
      <c r="G166" s="31">
        <v>0.36927057000000002</v>
      </c>
      <c r="H166" s="31">
        <v>0.38672360000000006</v>
      </c>
      <c r="I166" s="31">
        <v>0.35908650000000025</v>
      </c>
      <c r="J166" s="31">
        <v>0.40673745000000017</v>
      </c>
      <c r="K166" s="31">
        <v>0.37278674000000001</v>
      </c>
      <c r="L166" s="31">
        <v>0.38367411000000012</v>
      </c>
      <c r="M166" s="31">
        <v>0.39773743</v>
      </c>
      <c r="N166" s="31">
        <v>0.39378893999999998</v>
      </c>
      <c r="O166" s="31">
        <v>0.34688941999999995</v>
      </c>
      <c r="P166" s="31">
        <v>0.38785318000000008</v>
      </c>
      <c r="Q166" s="31">
        <v>0.35045854999999998</v>
      </c>
      <c r="R166" s="31">
        <v>0.39803684999999978</v>
      </c>
      <c r="S166" s="31">
        <v>0.35730229999999985</v>
      </c>
      <c r="T166" s="31">
        <v>0.4021425600000002</v>
      </c>
      <c r="U166" s="31">
        <v>0.3883105</v>
      </c>
      <c r="V166" s="31">
        <v>0.39242413999999975</v>
      </c>
      <c r="W166" s="31">
        <v>0.32941498000000008</v>
      </c>
      <c r="X166" s="31">
        <v>0.36976862000000005</v>
      </c>
      <c r="Y166" s="31">
        <v>0.40468186000000028</v>
      </c>
      <c r="Z166" s="31">
        <v>0.39210702000000003</v>
      </c>
      <c r="AA166" s="31">
        <v>0.36123203000000037</v>
      </c>
      <c r="AB166" s="31">
        <v>0.37820539999999991</v>
      </c>
      <c r="AC166" s="31">
        <v>0.37430181000000007</v>
      </c>
      <c r="AD166" s="31">
        <v>0.40320013000000005</v>
      </c>
      <c r="AE166" s="31">
        <v>0.3581820700000003</v>
      </c>
      <c r="AF166" s="31">
        <v>0.39433048000000004</v>
      </c>
      <c r="AG166" s="31">
        <v>0.38313226000000006</v>
      </c>
      <c r="AH166" s="31">
        <v>0.40996647999999969</v>
      </c>
      <c r="AI166" s="31">
        <v>0.37896784999999988</v>
      </c>
      <c r="AJ166" s="31">
        <v>0.40355091000000004</v>
      </c>
      <c r="AK166" s="31">
        <v>0.34340045000000002</v>
      </c>
      <c r="AL166" s="31">
        <v>0.36852782999999995</v>
      </c>
      <c r="AM166" s="31">
        <v>0.40268672000000005</v>
      </c>
      <c r="AN166" s="31">
        <v>0.40841184000000019</v>
      </c>
      <c r="AO166" s="149">
        <v>0.32270275000000004</v>
      </c>
      <c r="AP166" s="33"/>
      <c r="AQ166" s="93">
        <f t="shared" ca="1" si="42"/>
        <v>-0.20985946440730052</v>
      </c>
      <c r="AR166" s="93">
        <f t="shared" ca="1" si="43"/>
        <v>-6.0272780655936775E-2</v>
      </c>
      <c r="AU166" s="172"/>
      <c r="AV166" s="172"/>
    </row>
    <row r="167" spans="1:48" s="166" customFormat="1" x14ac:dyDescent="0.35">
      <c r="B167" s="91" t="s">
        <v>32</v>
      </c>
      <c r="C167" s="165"/>
      <c r="D167" s="31">
        <v>0.15409004000000001</v>
      </c>
      <c r="E167" s="31">
        <v>0.14152115999999998</v>
      </c>
      <c r="F167" s="31">
        <v>0.14029784000000001</v>
      </c>
      <c r="G167" s="31">
        <v>0.14243412</v>
      </c>
      <c r="H167" s="31">
        <v>0.13381763999999999</v>
      </c>
      <c r="I167" s="31">
        <v>0.15695354000000003</v>
      </c>
      <c r="J167" s="31">
        <v>0.15418275000000004</v>
      </c>
      <c r="K167" s="31">
        <v>0.15879338999999998</v>
      </c>
      <c r="L167" s="31">
        <v>0.14616910999999999</v>
      </c>
      <c r="M167" s="31">
        <v>0.16569923</v>
      </c>
      <c r="N167" s="31">
        <v>0.15612366999999999</v>
      </c>
      <c r="O167" s="31">
        <v>0.14819984000000003</v>
      </c>
      <c r="P167" s="31">
        <v>0.16837519999999997</v>
      </c>
      <c r="Q167" s="31">
        <v>0.15203261999999995</v>
      </c>
      <c r="R167" s="31">
        <v>0.19721264000000008</v>
      </c>
      <c r="S167" s="31">
        <v>0.14686461000000003</v>
      </c>
      <c r="T167" s="31">
        <v>0.11639611</v>
      </c>
      <c r="U167" s="31">
        <v>0.17401945999999999</v>
      </c>
      <c r="V167" s="31">
        <v>0.18907397000000004</v>
      </c>
      <c r="W167" s="31">
        <v>0.17449014000000002</v>
      </c>
      <c r="X167" s="31">
        <v>0.17632837999999998</v>
      </c>
      <c r="Y167" s="31">
        <v>0.18104923000000003</v>
      </c>
      <c r="Z167" s="31">
        <v>0.19311832000000004</v>
      </c>
      <c r="AA167" s="31">
        <v>0.20401998000000005</v>
      </c>
      <c r="AB167" s="31">
        <v>0.20258936</v>
      </c>
      <c r="AC167" s="31">
        <v>0.22109359999999997</v>
      </c>
      <c r="AD167" s="31">
        <v>0.20974269999999995</v>
      </c>
      <c r="AE167" s="31">
        <v>0.18924794999999997</v>
      </c>
      <c r="AF167" s="31">
        <v>0.19092597</v>
      </c>
      <c r="AG167" s="31">
        <v>0.18773150999999996</v>
      </c>
      <c r="AH167" s="31">
        <v>0.20672611000000007</v>
      </c>
      <c r="AI167" s="31">
        <v>0.21784119999999985</v>
      </c>
      <c r="AJ167" s="31">
        <v>0.20892494000000011</v>
      </c>
      <c r="AK167" s="31">
        <v>0.21235441999999996</v>
      </c>
      <c r="AL167" s="31">
        <v>0.20940738999999989</v>
      </c>
      <c r="AM167" s="31">
        <v>0.20342322000000002</v>
      </c>
      <c r="AN167" s="31">
        <v>0.18933003999999995</v>
      </c>
      <c r="AO167" s="149">
        <v>0.21277396000000004</v>
      </c>
      <c r="AP167" s="33"/>
      <c r="AQ167" s="93">
        <f t="shared" ca="1" si="42"/>
        <v>0.12382567499589658</v>
      </c>
      <c r="AR167" s="93">
        <f t="shared" ca="1" si="43"/>
        <v>1.975659371724392E-3</v>
      </c>
      <c r="AU167" s="172"/>
      <c r="AV167" s="172"/>
    </row>
    <row r="168" spans="1:48" s="166" customFormat="1" x14ac:dyDescent="0.35">
      <c r="B168" s="91" t="s">
        <v>33</v>
      </c>
      <c r="C168" s="165"/>
      <c r="D168" s="31">
        <v>0.12533107999999996</v>
      </c>
      <c r="E168" s="31">
        <v>0.13025897999999997</v>
      </c>
      <c r="F168" s="31">
        <v>0.13030072000000001</v>
      </c>
      <c r="G168" s="31">
        <v>0.13330704999999998</v>
      </c>
      <c r="H168" s="31">
        <v>0.13697294999999993</v>
      </c>
      <c r="I168" s="31">
        <v>0.12403998000000001</v>
      </c>
      <c r="J168" s="31">
        <v>0.12400219000000001</v>
      </c>
      <c r="K168" s="31">
        <v>0.11840851999999998</v>
      </c>
      <c r="L168" s="31">
        <v>0.12448864</v>
      </c>
      <c r="M168" s="31">
        <v>0.11662563000000001</v>
      </c>
      <c r="N168" s="31">
        <v>0.1245412</v>
      </c>
      <c r="O168" s="31">
        <v>0.14075483999999996</v>
      </c>
      <c r="P168" s="31">
        <v>0.10441102000000001</v>
      </c>
      <c r="Q168" s="31">
        <v>0.10296056999999996</v>
      </c>
      <c r="R168" s="31">
        <v>8.9678709999999995E-2</v>
      </c>
      <c r="S168" s="31">
        <v>7.973748999999998E-2</v>
      </c>
      <c r="T168" s="31">
        <v>9.8610870000000003E-2</v>
      </c>
      <c r="U168" s="31">
        <v>0.11444951000000003</v>
      </c>
      <c r="V168" s="31">
        <v>0.13152136999999994</v>
      </c>
      <c r="W168" s="31">
        <v>0.12150303999999996</v>
      </c>
      <c r="X168" s="31">
        <v>0.10585884999999999</v>
      </c>
      <c r="Y168" s="31">
        <v>0.11184703999999999</v>
      </c>
      <c r="Z168" s="31">
        <v>0.10157418000000001</v>
      </c>
      <c r="AA168" s="31">
        <v>9.4418010000000011E-2</v>
      </c>
      <c r="AB168" s="31">
        <v>0.10198494000000002</v>
      </c>
      <c r="AC168" s="31">
        <v>0.10161196999999998</v>
      </c>
      <c r="AD168" s="31">
        <v>0.10450875000000004</v>
      </c>
      <c r="AE168" s="31">
        <v>0.10047165000000005</v>
      </c>
      <c r="AF168" s="31">
        <v>0.10272149999999999</v>
      </c>
      <c r="AG168" s="31">
        <v>0.11404055999999999</v>
      </c>
      <c r="AH168" s="31">
        <v>9.5484409999999992E-2</v>
      </c>
      <c r="AI168" s="31">
        <v>0.10655608</v>
      </c>
      <c r="AJ168" s="31">
        <v>0.10928048</v>
      </c>
      <c r="AK168" s="31">
        <v>0.11173560000000003</v>
      </c>
      <c r="AL168" s="31">
        <v>0.10580322999999997</v>
      </c>
      <c r="AM168" s="31">
        <v>7.6955240000000022E-2</v>
      </c>
      <c r="AN168" s="31">
        <v>9.7387230000000019E-2</v>
      </c>
      <c r="AO168" s="149">
        <v>9.0242130000000004E-2</v>
      </c>
      <c r="AP168" s="33"/>
      <c r="AQ168" s="93">
        <f t="shared" ca="1" si="42"/>
        <v>-7.3367935405905027E-2</v>
      </c>
      <c r="AR168" s="93">
        <f t="shared" ca="1" si="43"/>
        <v>-0.19236008935379612</v>
      </c>
      <c r="AU168" s="172"/>
      <c r="AV168" s="172"/>
    </row>
    <row r="169" spans="1:48" s="166" customFormat="1" x14ac:dyDescent="0.35">
      <c r="B169" s="91" t="s">
        <v>35</v>
      </c>
      <c r="C169" s="165"/>
      <c r="D169" s="31">
        <v>7.465254999999997E-2</v>
      </c>
      <c r="E169" s="31">
        <v>6.9715439999999976E-2</v>
      </c>
      <c r="F169" s="31">
        <v>6.9952630000000002E-2</v>
      </c>
      <c r="G169" s="31">
        <v>6.7831469999999991E-2</v>
      </c>
      <c r="H169" s="31">
        <v>6.8046560000000006E-2</v>
      </c>
      <c r="I169" s="31">
        <v>6.8945979999999976E-2</v>
      </c>
      <c r="J169" s="31">
        <v>6.887726999999999E-2</v>
      </c>
      <c r="K169" s="31">
        <v>6.4550909999999989E-2</v>
      </c>
      <c r="L169" s="31">
        <v>7.2434990000000005E-2</v>
      </c>
      <c r="M169" s="31">
        <v>7.1755799999999995E-2</v>
      </c>
      <c r="N169" s="31">
        <v>4.2966629999999999E-2</v>
      </c>
      <c r="O169" s="31">
        <v>5.1917309999999987E-2</v>
      </c>
      <c r="P169" s="31">
        <v>5.855862999999998E-2</v>
      </c>
      <c r="Q169" s="31">
        <v>6.9431120000000027E-2</v>
      </c>
      <c r="R169" s="31">
        <v>6.4300630000000011E-2</v>
      </c>
      <c r="S169" s="31">
        <v>6.0079050000000009E-2</v>
      </c>
      <c r="T169" s="31">
        <v>6.0203130000000014E-2</v>
      </c>
      <c r="U169" s="31">
        <v>7.5761990000000001E-2</v>
      </c>
      <c r="V169" s="31">
        <v>7.9080619999999976E-2</v>
      </c>
      <c r="W169" s="31">
        <v>8.0353820000000006E-2</v>
      </c>
      <c r="X169" s="31">
        <v>7.7212819999999988E-2</v>
      </c>
      <c r="Y169" s="31">
        <v>7.9092069999999973E-2</v>
      </c>
      <c r="Z169" s="31">
        <v>7.1787340000000005E-2</v>
      </c>
      <c r="AA169" s="31">
        <v>7.1152979999999991E-2</v>
      </c>
      <c r="AB169" s="31">
        <v>7.4941869999999994E-2</v>
      </c>
      <c r="AC169" s="31">
        <v>7.498995E-2</v>
      </c>
      <c r="AD169" s="31">
        <v>7.6030439999999991E-2</v>
      </c>
      <c r="AE169" s="31">
        <v>7.0343640000000013E-2</v>
      </c>
      <c r="AF169" s="31">
        <v>6.4682459999999997E-2</v>
      </c>
      <c r="AG169" s="31">
        <v>6.309368999999998E-2</v>
      </c>
      <c r="AH169" s="31">
        <v>6.3938089999999975E-2</v>
      </c>
      <c r="AI169" s="31">
        <v>5.7172420000000015E-2</v>
      </c>
      <c r="AJ169" s="31">
        <v>6.2256699999999998E-2</v>
      </c>
      <c r="AK169" s="31">
        <v>6.5691980000000053E-2</v>
      </c>
      <c r="AL169" s="31">
        <v>6.4611299999999969E-2</v>
      </c>
      <c r="AM169" s="31">
        <v>6.2495229999999992E-2</v>
      </c>
      <c r="AN169" s="31">
        <v>6.152665999999999E-2</v>
      </c>
      <c r="AO169" s="149">
        <v>5.6810280000000005E-2</v>
      </c>
      <c r="AP169" s="33"/>
      <c r="AQ169" s="93">
        <f t="shared" ca="1" si="42"/>
        <v>-7.6655875680558427E-2</v>
      </c>
      <c r="AR169" s="93">
        <f t="shared" ca="1" si="43"/>
        <v>-0.1352021966760637</v>
      </c>
      <c r="AU169" s="172"/>
      <c r="AV169" s="172"/>
    </row>
    <row r="170" spans="1:48" s="166" customFormat="1" x14ac:dyDescent="0.35">
      <c r="B170" s="158" t="s">
        <v>34</v>
      </c>
      <c r="C170" s="165"/>
      <c r="D170" s="159">
        <v>5.6519146000000006E-2</v>
      </c>
      <c r="E170" s="159">
        <v>6.6991434999999946E-2</v>
      </c>
      <c r="F170" s="159">
        <v>6.2142678000000076E-2</v>
      </c>
      <c r="G170" s="159">
        <v>6.0073231999999956E-2</v>
      </c>
      <c r="H170" s="159">
        <v>6.1953458000000003E-2</v>
      </c>
      <c r="I170" s="159">
        <v>5.3829923999999994E-2</v>
      </c>
      <c r="J170" s="159">
        <v>6.3700230899999974E-2</v>
      </c>
      <c r="K170" s="159">
        <v>5.4752451999999993E-2</v>
      </c>
      <c r="L170" s="159">
        <v>6.2940150999999972E-2</v>
      </c>
      <c r="M170" s="159">
        <v>6.5028795E-2</v>
      </c>
      <c r="N170" s="159">
        <v>6.8171403000000019E-2</v>
      </c>
      <c r="O170" s="159">
        <v>6.9067818000000003E-2</v>
      </c>
      <c r="P170" s="159">
        <v>6.6240449000000007E-2</v>
      </c>
      <c r="Q170" s="159">
        <v>6.994346100000004E-2</v>
      </c>
      <c r="R170" s="159">
        <v>7.0076933000000036E-2</v>
      </c>
      <c r="S170" s="159">
        <v>7.1561284000000003E-2</v>
      </c>
      <c r="T170" s="159">
        <v>6.7334750000000068E-2</v>
      </c>
      <c r="U170" s="159">
        <v>6.4959693999999971E-2</v>
      </c>
      <c r="V170" s="159">
        <v>5.5411950999999987E-2</v>
      </c>
      <c r="W170" s="159">
        <v>4.2260326000000001E-2</v>
      </c>
      <c r="X170" s="159">
        <v>5.7796181000000009E-2</v>
      </c>
      <c r="Y170" s="159">
        <v>6.0980761000000001E-2</v>
      </c>
      <c r="Z170" s="159">
        <v>6.6942746999999997E-2</v>
      </c>
      <c r="AA170" s="159">
        <v>7.1795415999999987E-2</v>
      </c>
      <c r="AB170" s="159">
        <v>7.0161134999999999E-2</v>
      </c>
      <c r="AC170" s="159">
        <v>6.9707890999999994E-2</v>
      </c>
      <c r="AD170" s="159">
        <v>6.8632066000000005E-2</v>
      </c>
      <c r="AE170" s="159">
        <v>7.5059987999999994E-2</v>
      </c>
      <c r="AF170" s="159">
        <v>7.1089413999999962E-2</v>
      </c>
      <c r="AG170" s="159">
        <v>7.1336864999999985E-2</v>
      </c>
      <c r="AH170" s="159">
        <v>5.8092275000000033E-2</v>
      </c>
      <c r="AI170" s="159">
        <v>6.5289716000000025E-2</v>
      </c>
      <c r="AJ170" s="159">
        <v>6.4612118000000024E-2</v>
      </c>
      <c r="AK170" s="159">
        <v>6.9167427000000045E-2</v>
      </c>
      <c r="AL170" s="159">
        <v>6.5929063000000024E-2</v>
      </c>
      <c r="AM170" s="159">
        <v>7.1544548999999999E-2</v>
      </c>
      <c r="AN170" s="159">
        <v>6.7366524999999969E-2</v>
      </c>
      <c r="AO170" s="160">
        <v>7.4417304000000004E-2</v>
      </c>
      <c r="AP170" s="33"/>
      <c r="AQ170" s="161">
        <f t="shared" ca="1" si="42"/>
        <v>0.1046629464708182</v>
      </c>
      <c r="AR170" s="161">
        <f t="shared" ca="1" si="43"/>
        <v>7.5901001782239907E-2</v>
      </c>
      <c r="AU170" s="172"/>
      <c r="AV170" s="172"/>
    </row>
    <row r="171" spans="1:48" s="94" customFormat="1" x14ac:dyDescent="0.35">
      <c r="B171" s="146" t="s">
        <v>39</v>
      </c>
      <c r="C171" s="162"/>
      <c r="D171" s="49">
        <f>SUM(D163:D170)</f>
        <v>2.9251792659999998</v>
      </c>
      <c r="E171" s="49">
        <f t="shared" ref="E171:AO171" si="44">SUM(E163:E170)</f>
        <v>3.2198315349999991</v>
      </c>
      <c r="F171" s="49">
        <f t="shared" si="44"/>
        <v>2.9513937580000014</v>
      </c>
      <c r="G171" s="49">
        <f t="shared" si="44"/>
        <v>3.0071454519999987</v>
      </c>
      <c r="H171" s="49">
        <f t="shared" si="44"/>
        <v>3.0374118880000012</v>
      </c>
      <c r="I171" s="49">
        <f t="shared" si="44"/>
        <v>2.9566752340000004</v>
      </c>
      <c r="J171" s="49">
        <f t="shared" si="44"/>
        <v>2.9392505909</v>
      </c>
      <c r="K171" s="49">
        <f t="shared" si="44"/>
        <v>3.1300123119999999</v>
      </c>
      <c r="L171" s="49">
        <f t="shared" si="44"/>
        <v>2.9240750310000001</v>
      </c>
      <c r="M171" s="49">
        <f t="shared" si="44"/>
        <v>2.7705555849999999</v>
      </c>
      <c r="N171" s="49">
        <f t="shared" si="44"/>
        <v>3.1779855129999999</v>
      </c>
      <c r="O171" s="49">
        <f t="shared" si="44"/>
        <v>3.4028361380000001</v>
      </c>
      <c r="P171" s="49">
        <f t="shared" si="44"/>
        <v>3.0798952090000014</v>
      </c>
      <c r="Q171" s="49">
        <f t="shared" si="44"/>
        <v>3.202203421000001</v>
      </c>
      <c r="R171" s="49">
        <f t="shared" si="44"/>
        <v>3.4358645429999988</v>
      </c>
      <c r="S171" s="49">
        <f t="shared" si="44"/>
        <v>3.2778858839999998</v>
      </c>
      <c r="T171" s="49">
        <f t="shared" si="44"/>
        <v>3.2012569100000006</v>
      </c>
      <c r="U171" s="49">
        <f t="shared" si="44"/>
        <v>3.3203924840000001</v>
      </c>
      <c r="V171" s="49">
        <f t="shared" si="44"/>
        <v>3.0875214309999994</v>
      </c>
      <c r="W171" s="49">
        <f t="shared" si="44"/>
        <v>3.226991905999999</v>
      </c>
      <c r="X171" s="49">
        <f t="shared" si="44"/>
        <v>3.214698491</v>
      </c>
      <c r="Y171" s="49">
        <f t="shared" si="44"/>
        <v>3.1249908110000009</v>
      </c>
      <c r="Z171" s="49">
        <f t="shared" si="44"/>
        <v>3.3097902369999992</v>
      </c>
      <c r="AA171" s="49">
        <f t="shared" si="44"/>
        <v>3.5275058160000006</v>
      </c>
      <c r="AB171" s="49">
        <f t="shared" si="44"/>
        <v>3.4171147250000007</v>
      </c>
      <c r="AC171" s="49">
        <f t="shared" si="44"/>
        <v>3.3296447910000007</v>
      </c>
      <c r="AD171" s="49">
        <f t="shared" si="44"/>
        <v>3.3962299559999996</v>
      </c>
      <c r="AE171" s="49">
        <f t="shared" si="44"/>
        <v>3.4131960980000016</v>
      </c>
      <c r="AF171" s="49">
        <f t="shared" si="44"/>
        <v>3.2095139939999995</v>
      </c>
      <c r="AG171" s="49">
        <f t="shared" si="44"/>
        <v>2.9264609849999998</v>
      </c>
      <c r="AH171" s="49">
        <f t="shared" si="44"/>
        <v>2.7163308149999987</v>
      </c>
      <c r="AI171" s="49">
        <f t="shared" si="44"/>
        <v>3.0947798859999995</v>
      </c>
      <c r="AJ171" s="49">
        <f t="shared" si="44"/>
        <v>3.5132805779999989</v>
      </c>
      <c r="AK171" s="49">
        <f t="shared" si="44"/>
        <v>3.4665049469999998</v>
      </c>
      <c r="AL171" s="49">
        <f t="shared" si="44"/>
        <v>3.0705811730000003</v>
      </c>
      <c r="AM171" s="49">
        <f t="shared" si="44"/>
        <v>3.145068089</v>
      </c>
      <c r="AN171" s="49">
        <f t="shared" si="44"/>
        <v>3.2353908249999987</v>
      </c>
      <c r="AO171" s="147">
        <f t="shared" si="44"/>
        <v>3.5823231039999999</v>
      </c>
      <c r="AP171" s="33"/>
      <c r="AQ171" s="148">
        <f t="shared" ca="1" si="42"/>
        <v>0.10723040824596564</v>
      </c>
      <c r="AR171" s="148">
        <f t="shared" ca="1" si="43"/>
        <v>3.3410642353253195E-2</v>
      </c>
      <c r="AU171" s="172"/>
      <c r="AV171" s="172"/>
    </row>
    <row r="172" spans="1:48" s="4" customFormat="1" ht="15.5" x14ac:dyDescent="0.35">
      <c r="B172" s="167"/>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150"/>
      <c r="AQ172" s="168"/>
      <c r="AR172" s="168"/>
      <c r="AU172" s="172"/>
      <c r="AV172" s="172"/>
    </row>
    <row r="173" spans="1:48" s="4" customFormat="1" x14ac:dyDescent="0.35">
      <c r="B173" s="169" t="s">
        <v>83</v>
      </c>
      <c r="C173" s="92"/>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170"/>
      <c r="AQ173" s="154"/>
      <c r="AR173" s="154"/>
      <c r="AU173" s="172"/>
      <c r="AV173" s="172"/>
    </row>
    <row r="174" spans="1:48" s="4" customFormat="1" x14ac:dyDescent="0.35">
      <c r="B174" s="142" t="s">
        <v>2</v>
      </c>
      <c r="C174" s="143"/>
      <c r="D174" s="25" t="str">
        <f>D$10</f>
        <v>Q1 2012</v>
      </c>
      <c r="E174" s="25" t="str">
        <f t="shared" ref="E174:AR174" si="45">E$10</f>
        <v>Q2 2012</v>
      </c>
      <c r="F174" s="25" t="str">
        <f t="shared" si="45"/>
        <v>Q3 2012</v>
      </c>
      <c r="G174" s="25" t="str">
        <f t="shared" si="45"/>
        <v>Q4 2012</v>
      </c>
      <c r="H174" s="25" t="str">
        <f t="shared" si="45"/>
        <v>Q1 2013</v>
      </c>
      <c r="I174" s="25" t="str">
        <f t="shared" si="45"/>
        <v>Q2 2013</v>
      </c>
      <c r="J174" s="25" t="str">
        <f t="shared" si="45"/>
        <v>Q3 2013</v>
      </c>
      <c r="K174" s="25" t="str">
        <f t="shared" si="45"/>
        <v>Q4 2013</v>
      </c>
      <c r="L174" s="25" t="str">
        <f t="shared" si="45"/>
        <v>Q1 2014</v>
      </c>
      <c r="M174" s="25" t="str">
        <f t="shared" si="45"/>
        <v>Q2 2014</v>
      </c>
      <c r="N174" s="25" t="str">
        <f t="shared" si="45"/>
        <v>Q3 2014</v>
      </c>
      <c r="O174" s="25" t="str">
        <f t="shared" si="45"/>
        <v>Q4 2014</v>
      </c>
      <c r="P174" s="25" t="str">
        <f t="shared" si="45"/>
        <v>Q1 2015</v>
      </c>
      <c r="Q174" s="25" t="str">
        <f t="shared" si="45"/>
        <v>Q2 2015</v>
      </c>
      <c r="R174" s="25" t="str">
        <f t="shared" si="45"/>
        <v>Q3 2015</v>
      </c>
      <c r="S174" s="25" t="str">
        <f t="shared" si="45"/>
        <v>Q4 2015</v>
      </c>
      <c r="T174" s="25" t="str">
        <f t="shared" si="45"/>
        <v>Q1 2016</v>
      </c>
      <c r="U174" s="25" t="str">
        <f t="shared" si="45"/>
        <v>Q2 2016</v>
      </c>
      <c r="V174" s="25" t="str">
        <f t="shared" si="45"/>
        <v>Q3 2016</v>
      </c>
      <c r="W174" s="25" t="str">
        <f t="shared" si="45"/>
        <v>Q4 2016</v>
      </c>
      <c r="X174" s="25" t="str">
        <f t="shared" si="45"/>
        <v>Q1 2017</v>
      </c>
      <c r="Y174" s="25" t="str">
        <f t="shared" si="45"/>
        <v>Q2 2017</v>
      </c>
      <c r="Z174" s="25" t="str">
        <f t="shared" si="45"/>
        <v>Q3 2017</v>
      </c>
      <c r="AA174" s="25" t="str">
        <f t="shared" si="45"/>
        <v>Q4 2017</v>
      </c>
      <c r="AB174" s="25" t="str">
        <f t="shared" si="45"/>
        <v>Q1 2018</v>
      </c>
      <c r="AC174" s="25" t="str">
        <f t="shared" si="45"/>
        <v>Q2 2018</v>
      </c>
      <c r="AD174" s="25" t="str">
        <f t="shared" si="45"/>
        <v>Q3 2018</v>
      </c>
      <c r="AE174" s="25" t="str">
        <f t="shared" si="45"/>
        <v>Q4 2018</v>
      </c>
      <c r="AF174" s="25" t="str">
        <f t="shared" si="45"/>
        <v>Q1 2019</v>
      </c>
      <c r="AG174" s="25" t="str">
        <f t="shared" si="45"/>
        <v>Q2 2019</v>
      </c>
      <c r="AH174" s="25" t="str">
        <f t="shared" si="45"/>
        <v>Q3 2019</v>
      </c>
      <c r="AI174" s="25" t="str">
        <f t="shared" si="45"/>
        <v>Q4 2019</v>
      </c>
      <c r="AJ174" s="25" t="str">
        <f t="shared" si="45"/>
        <v>Q1 2020</v>
      </c>
      <c r="AK174" s="25" t="str">
        <f t="shared" si="45"/>
        <v>Q2 2020</v>
      </c>
      <c r="AL174" s="25" t="str">
        <f t="shared" si="45"/>
        <v>Q3 2020</v>
      </c>
      <c r="AM174" s="25" t="str">
        <f t="shared" si="45"/>
        <v>Q4 2020</v>
      </c>
      <c r="AN174" s="25" t="str">
        <f t="shared" si="45"/>
        <v>Q1 2021</v>
      </c>
      <c r="AO174" s="144" t="str">
        <f t="shared" si="45"/>
        <v>Q2 2021</v>
      </c>
      <c r="AP174" s="33"/>
      <c r="AQ174" s="145" t="str">
        <f>AQ$10</f>
        <v>QoQ</v>
      </c>
      <c r="AR174" s="145" t="str">
        <f t="shared" si="45"/>
        <v>YoY</v>
      </c>
      <c r="AU174" s="172"/>
      <c r="AV174" s="172"/>
    </row>
    <row r="175" spans="1:48" s="171" customFormat="1" x14ac:dyDescent="0.35">
      <c r="B175" s="146" t="s">
        <v>84</v>
      </c>
      <c r="C175" s="92"/>
      <c r="D175" s="49">
        <f t="shared" ref="D175:K175" si="46">SUM(D176:D177)</f>
        <v>1.6878790259999998</v>
      </c>
      <c r="E175" s="49">
        <f t="shared" si="46"/>
        <v>1.713941272</v>
      </c>
      <c r="F175" s="49">
        <f t="shared" si="46"/>
        <v>1.6970997631999998</v>
      </c>
      <c r="G175" s="49">
        <f t="shared" si="46"/>
        <v>1.5900787899999997</v>
      </c>
      <c r="H175" s="49">
        <f t="shared" si="46"/>
        <v>1.6236877079999998</v>
      </c>
      <c r="I175" s="49">
        <f t="shared" si="46"/>
        <v>1.5305944444399999</v>
      </c>
      <c r="J175" s="49">
        <f t="shared" si="46"/>
        <v>1.5661702369999999</v>
      </c>
      <c r="K175" s="49">
        <f t="shared" si="46"/>
        <v>1.56756945652</v>
      </c>
      <c r="L175" s="49">
        <f>SUM(L176:L177)</f>
        <v>1.5328734900000001</v>
      </c>
      <c r="M175" s="49">
        <f t="shared" ref="M175:AO175" si="47">SUM(M176:M177)</f>
        <v>1.4860216359999991</v>
      </c>
      <c r="N175" s="49">
        <f t="shared" si="47"/>
        <v>1.675843883</v>
      </c>
      <c r="O175" s="49">
        <f t="shared" si="47"/>
        <v>1.726525981</v>
      </c>
      <c r="P175" s="49">
        <f t="shared" si="47"/>
        <v>1.579687439</v>
      </c>
      <c r="Q175" s="49">
        <f t="shared" si="47"/>
        <v>1.6205092719999998</v>
      </c>
      <c r="R175" s="49">
        <f t="shared" si="47"/>
        <v>1.6842343960000001</v>
      </c>
      <c r="S175" s="49">
        <f t="shared" si="47"/>
        <v>1.5675087400000001</v>
      </c>
      <c r="T175" s="49">
        <f t="shared" si="47"/>
        <v>1.4979750110000001</v>
      </c>
      <c r="U175" s="49">
        <f t="shared" si="47"/>
        <v>1.6603784749999999</v>
      </c>
      <c r="V175" s="49">
        <f t="shared" si="47"/>
        <v>1.7020880000000003</v>
      </c>
      <c r="W175" s="49">
        <f t="shared" si="47"/>
        <v>1.6511697230000002</v>
      </c>
      <c r="X175" s="49">
        <f t="shared" si="47"/>
        <v>1.63232833</v>
      </c>
      <c r="Y175" s="49">
        <f t="shared" si="47"/>
        <v>1.631225132</v>
      </c>
      <c r="Z175" s="49">
        <f t="shared" si="47"/>
        <v>1.6617481460000003</v>
      </c>
      <c r="AA175" s="49">
        <f t="shared" si="47"/>
        <v>1.5671392320000002</v>
      </c>
      <c r="AB175" s="49">
        <f t="shared" si="47"/>
        <v>1.5067104499999999</v>
      </c>
      <c r="AC175" s="49">
        <f t="shared" si="47"/>
        <v>1.4628617859999999</v>
      </c>
      <c r="AD175" s="49">
        <f t="shared" si="47"/>
        <v>1.5370023000000002</v>
      </c>
      <c r="AE175" s="49">
        <f t="shared" si="47"/>
        <v>1.524988298</v>
      </c>
      <c r="AF175" s="49">
        <f t="shared" si="47"/>
        <v>1.439552956</v>
      </c>
      <c r="AG175" s="49">
        <f t="shared" si="47"/>
        <v>1.332198827</v>
      </c>
      <c r="AH175" s="49">
        <f t="shared" si="47"/>
        <v>1.3326307740000001</v>
      </c>
      <c r="AI175" s="49">
        <f t="shared" si="47"/>
        <v>1.3973510759999996</v>
      </c>
      <c r="AJ175" s="49">
        <f t="shared" si="47"/>
        <v>1.447567453</v>
      </c>
      <c r="AK175" s="49">
        <f t="shared" si="47"/>
        <v>1.438159814</v>
      </c>
      <c r="AL175" s="49">
        <f t="shared" si="47"/>
        <v>1.4152510180000002</v>
      </c>
      <c r="AM175" s="49">
        <f t="shared" si="47"/>
        <v>1.396796444</v>
      </c>
      <c r="AN175" s="49">
        <f t="shared" si="47"/>
        <v>1.3748299140000002</v>
      </c>
      <c r="AO175" s="147">
        <f t="shared" si="47"/>
        <v>1.4076535809999999</v>
      </c>
      <c r="AP175" s="25"/>
      <c r="AQ175" s="148">
        <f t="shared" ref="AQ175:AQ182" ca="1" si="48">OFFSET(AP175,0,-1)/OFFSET(AP175,0,-2)-1</f>
        <v>2.3874711093898826E-2</v>
      </c>
      <c r="AR175" s="148">
        <f t="shared" ref="AR175:AR182" ca="1" si="49">OFFSET(AP175,0,-1)/OFFSET(AP175,0,-5)-1</f>
        <v>-2.1211990978354578E-2</v>
      </c>
      <c r="AU175" s="172"/>
      <c r="AV175" s="172"/>
    </row>
    <row r="176" spans="1:48" s="4" customFormat="1" x14ac:dyDescent="0.35">
      <c r="B176" s="91" t="s">
        <v>85</v>
      </c>
      <c r="C176" s="92"/>
      <c r="D176" s="31">
        <v>0.605078</v>
      </c>
      <c r="E176" s="31">
        <v>0.60977800000000004</v>
      </c>
      <c r="F176" s="31">
        <v>0.60958999999999997</v>
      </c>
      <c r="G176" s="31">
        <v>0.61114100000000005</v>
      </c>
      <c r="H176" s="31">
        <v>0.5964299999999999</v>
      </c>
      <c r="I176" s="31">
        <v>0.58721799999999991</v>
      </c>
      <c r="J176" s="31">
        <v>0.61146999999999996</v>
      </c>
      <c r="K176" s="31">
        <v>0.58289400000000002</v>
      </c>
      <c r="L176" s="31">
        <v>0.5841442</v>
      </c>
      <c r="M176" s="31">
        <v>0.55380099999999999</v>
      </c>
      <c r="N176" s="31">
        <v>0.60989643999999998</v>
      </c>
      <c r="O176" s="31">
        <v>0.60646920000000004</v>
      </c>
      <c r="P176" s="31">
        <v>0.59847449999999991</v>
      </c>
      <c r="Q176" s="31">
        <v>0.60022759999999997</v>
      </c>
      <c r="R176" s="31">
        <v>0.60728699999999991</v>
      </c>
      <c r="S176" s="31">
        <v>0.61551669999999992</v>
      </c>
      <c r="T176" s="31">
        <v>0.61287999999999998</v>
      </c>
      <c r="U176" s="31">
        <v>0.60831629999999992</v>
      </c>
      <c r="V176" s="31">
        <v>0.61782439999999994</v>
      </c>
      <c r="W176" s="31">
        <v>0.6133076999999999</v>
      </c>
      <c r="X176" s="31">
        <v>0.60551134000000006</v>
      </c>
      <c r="Y176" s="31">
        <v>0.61487280000000011</v>
      </c>
      <c r="Z176" s="31">
        <v>0.62736069999999999</v>
      </c>
      <c r="AA176" s="31">
        <v>0.61573759999999989</v>
      </c>
      <c r="AB176" s="31">
        <v>0.59862019999999994</v>
      </c>
      <c r="AC176" s="31">
        <v>0.60874869999999992</v>
      </c>
      <c r="AD176" s="31">
        <v>0.61653659999999999</v>
      </c>
      <c r="AE176" s="31">
        <v>0.61126790000000009</v>
      </c>
      <c r="AF176" s="31">
        <v>0.59597880000000003</v>
      </c>
      <c r="AG176" s="31">
        <v>0.60500240000000005</v>
      </c>
      <c r="AH176" s="31">
        <v>0.61608069999999993</v>
      </c>
      <c r="AI176" s="31">
        <v>0.61314319999999989</v>
      </c>
      <c r="AJ176" s="31">
        <v>0.60632819999999998</v>
      </c>
      <c r="AK176" s="31">
        <v>0.60473019999999988</v>
      </c>
      <c r="AL176" s="31">
        <v>0.60838680000000001</v>
      </c>
      <c r="AM176" s="31">
        <v>0.60840559999999999</v>
      </c>
      <c r="AN176" s="31">
        <v>0.59947090000000003</v>
      </c>
      <c r="AO176" s="149">
        <v>0.60582623999999996</v>
      </c>
      <c r="AP176" s="150"/>
      <c r="AQ176" s="93">
        <f t="shared" ca="1" si="48"/>
        <v>1.0601582161869683E-2</v>
      </c>
      <c r="AR176" s="93">
        <f t="shared" ca="1" si="49"/>
        <v>1.8124446240654901E-3</v>
      </c>
      <c r="AU176" s="172"/>
      <c r="AV176" s="172"/>
    </row>
    <row r="177" spans="2:48" s="4" customFormat="1" x14ac:dyDescent="0.35">
      <c r="B177" s="91" t="s">
        <v>86</v>
      </c>
      <c r="C177" s="92"/>
      <c r="D177" s="31">
        <v>1.0828010259999998</v>
      </c>
      <c r="E177" s="31">
        <v>1.1041632719999999</v>
      </c>
      <c r="F177" s="31">
        <v>1.0875097631999997</v>
      </c>
      <c r="G177" s="31">
        <v>0.97893778999999981</v>
      </c>
      <c r="H177" s="31">
        <v>1.027257708</v>
      </c>
      <c r="I177" s="31">
        <v>0.94337644444000002</v>
      </c>
      <c r="J177" s="31">
        <v>0.95470023699999995</v>
      </c>
      <c r="K177" s="31">
        <v>0.98467545651999999</v>
      </c>
      <c r="L177" s="31">
        <v>0.94872929000000006</v>
      </c>
      <c r="M177" s="31">
        <v>0.93222063599999916</v>
      </c>
      <c r="N177" s="31">
        <v>1.065947443</v>
      </c>
      <c r="O177" s="31">
        <v>1.1200567809999999</v>
      </c>
      <c r="P177" s="31">
        <v>0.98121293900000006</v>
      </c>
      <c r="Q177" s="31">
        <v>1.0202816719999999</v>
      </c>
      <c r="R177" s="31">
        <v>1.0769473960000002</v>
      </c>
      <c r="S177" s="31">
        <v>0.95199204000000004</v>
      </c>
      <c r="T177" s="31">
        <v>0.8850950110000001</v>
      </c>
      <c r="U177" s="31">
        <v>1.0520621750000001</v>
      </c>
      <c r="V177" s="31">
        <v>1.0842636000000003</v>
      </c>
      <c r="W177" s="31">
        <v>1.0378620230000002</v>
      </c>
      <c r="X177" s="31">
        <v>1.0268169899999999</v>
      </c>
      <c r="Y177" s="31">
        <v>1.0163523319999999</v>
      </c>
      <c r="Z177" s="31">
        <v>1.0343874460000002</v>
      </c>
      <c r="AA177" s="31">
        <v>0.95140163200000016</v>
      </c>
      <c r="AB177" s="31">
        <v>0.90809024999999999</v>
      </c>
      <c r="AC177" s="31">
        <v>0.85411308600000002</v>
      </c>
      <c r="AD177" s="31">
        <v>0.92046570000000005</v>
      </c>
      <c r="AE177" s="31">
        <v>0.91372039799999993</v>
      </c>
      <c r="AF177" s="31">
        <v>0.84357415599999996</v>
      </c>
      <c r="AG177" s="31">
        <v>0.72719642699999998</v>
      </c>
      <c r="AH177" s="31">
        <v>0.71655007400000004</v>
      </c>
      <c r="AI177" s="31">
        <v>0.78420787599999986</v>
      </c>
      <c r="AJ177" s="31">
        <v>0.84123925300000013</v>
      </c>
      <c r="AK177" s="31">
        <v>0.83342961400000004</v>
      </c>
      <c r="AL177" s="31">
        <v>0.80686421800000008</v>
      </c>
      <c r="AM177" s="31">
        <v>0.78839084400000015</v>
      </c>
      <c r="AN177" s="31">
        <v>0.77535901400000007</v>
      </c>
      <c r="AO177" s="149">
        <v>0.80182734099999997</v>
      </c>
      <c r="AP177" s="33"/>
      <c r="AQ177" s="93">
        <f t="shared" ca="1" si="48"/>
        <v>3.4136866305909619E-2</v>
      </c>
      <c r="AR177" s="93">
        <f t="shared" ca="1" si="49"/>
        <v>-3.7918346635568478E-2</v>
      </c>
      <c r="AU177" s="172"/>
      <c r="AV177" s="172"/>
    </row>
    <row r="178" spans="2:48" s="171" customFormat="1" x14ac:dyDescent="0.35">
      <c r="B178" s="146" t="s">
        <v>87</v>
      </c>
      <c r="C178" s="92"/>
      <c r="D178" s="49">
        <f t="shared" ref="D178:AO178" si="50">SUM(D179:D181)</f>
        <v>3.9099999999999997</v>
      </c>
      <c r="E178" s="49">
        <f t="shared" si="50"/>
        <v>3.8519999999999999</v>
      </c>
      <c r="F178" s="49">
        <f t="shared" si="50"/>
        <v>3.9379999999999997</v>
      </c>
      <c r="G178" s="49">
        <f t="shared" si="50"/>
        <v>3.915</v>
      </c>
      <c r="H178" s="49">
        <f t="shared" si="50"/>
        <v>3.7719999999999998</v>
      </c>
      <c r="I178" s="49">
        <f t="shared" si="50"/>
        <v>3.8490000000000002</v>
      </c>
      <c r="J178" s="49">
        <f t="shared" si="50"/>
        <v>3.9129999999999998</v>
      </c>
      <c r="K178" s="49">
        <f t="shared" si="50"/>
        <v>3.8609999999999998</v>
      </c>
      <c r="L178" s="49">
        <f t="shared" si="50"/>
        <v>4.0090000000000003</v>
      </c>
      <c r="M178" s="49">
        <f t="shared" si="50"/>
        <v>4.1280000000000001</v>
      </c>
      <c r="N178" s="49">
        <f t="shared" si="50"/>
        <v>4.0519999999999996</v>
      </c>
      <c r="O178" s="49">
        <f t="shared" si="50"/>
        <v>4.3410000000000002</v>
      </c>
      <c r="P178" s="49">
        <f t="shared" si="50"/>
        <v>4.2809999999999997</v>
      </c>
      <c r="Q178" s="49">
        <f t="shared" si="50"/>
        <v>4.2610000000000001</v>
      </c>
      <c r="R178" s="49">
        <f t="shared" si="50"/>
        <v>3.9609999999999999</v>
      </c>
      <c r="S178" s="49">
        <f t="shared" si="50"/>
        <v>4.4279999999999999</v>
      </c>
      <c r="T178" s="49">
        <f t="shared" si="50"/>
        <v>4.3360000000000003</v>
      </c>
      <c r="U178" s="49">
        <f t="shared" si="50"/>
        <v>4.3209999999999997</v>
      </c>
      <c r="V178" s="49">
        <f t="shared" si="50"/>
        <v>4.3174999999999999</v>
      </c>
      <c r="W178" s="49">
        <f t="shared" si="50"/>
        <v>4.2076000000000002</v>
      </c>
      <c r="X178" s="49">
        <f t="shared" si="50"/>
        <v>4.0846499999999999</v>
      </c>
      <c r="Y178" s="49">
        <f t="shared" si="50"/>
        <v>4.4326539999999994</v>
      </c>
      <c r="Z178" s="49">
        <f t="shared" si="50"/>
        <v>4.3157829999999997</v>
      </c>
      <c r="AA178" s="49">
        <f t="shared" si="50"/>
        <v>4.2787730000000002</v>
      </c>
      <c r="AB178" s="49">
        <f t="shared" si="50"/>
        <v>4.4666980000000001</v>
      </c>
      <c r="AC178" s="49">
        <f t="shared" si="50"/>
        <v>4.49092</v>
      </c>
      <c r="AD178" s="49">
        <f t="shared" si="50"/>
        <v>4.6352250000000002</v>
      </c>
      <c r="AE178" s="49">
        <f t="shared" si="50"/>
        <v>4.7824099999999996</v>
      </c>
      <c r="AF178" s="49">
        <f t="shared" si="50"/>
        <v>4.5459440000000004</v>
      </c>
      <c r="AG178" s="49">
        <f t="shared" si="50"/>
        <v>4.5055300000000003</v>
      </c>
      <c r="AH178" s="49">
        <f t="shared" si="50"/>
        <v>4.8436360000000001</v>
      </c>
      <c r="AI178" s="49">
        <f t="shared" si="50"/>
        <v>4.5320559999999999</v>
      </c>
      <c r="AJ178" s="49">
        <f t="shared" si="50"/>
        <v>4.6183680000000003</v>
      </c>
      <c r="AK178" s="49">
        <f t="shared" si="50"/>
        <v>4.861103</v>
      </c>
      <c r="AL178" s="49">
        <f t="shared" si="50"/>
        <v>4.1115490000000001</v>
      </c>
      <c r="AM178" s="49">
        <f t="shared" si="50"/>
        <v>4.9203850000000005</v>
      </c>
      <c r="AN178" s="49">
        <f t="shared" si="50"/>
        <v>4.841342</v>
      </c>
      <c r="AO178" s="147">
        <f t="shared" si="50"/>
        <v>5.0665519999999997</v>
      </c>
      <c r="AP178" s="33"/>
      <c r="AQ178" s="148">
        <f t="shared" ca="1" si="48"/>
        <v>4.6518093536874527E-2</v>
      </c>
      <c r="AR178" s="148">
        <f t="shared" ca="1" si="49"/>
        <v>4.2263864805991425E-2</v>
      </c>
      <c r="AU178" s="172"/>
      <c r="AV178" s="172"/>
    </row>
    <row r="179" spans="2:48" s="4" customFormat="1" x14ac:dyDescent="0.35">
      <c r="B179" s="91" t="s">
        <v>88</v>
      </c>
      <c r="C179" s="92"/>
      <c r="D179" s="31">
        <v>3.4969999999999999</v>
      </c>
      <c r="E179" s="31">
        <v>3.431</v>
      </c>
      <c r="F179" s="31">
        <v>3.4969999999999999</v>
      </c>
      <c r="G179" s="31">
        <v>3.4780000000000002</v>
      </c>
      <c r="H179" s="31">
        <v>3.4089999999999998</v>
      </c>
      <c r="I179" s="31">
        <v>3.4820000000000002</v>
      </c>
      <c r="J179" s="31">
        <v>3.55</v>
      </c>
      <c r="K179" s="31">
        <v>3.5009999999999999</v>
      </c>
      <c r="L179" s="31">
        <v>3.63</v>
      </c>
      <c r="M179" s="31">
        <v>3.7480000000000002</v>
      </c>
      <c r="N179" s="31">
        <v>3.6739999999999999</v>
      </c>
      <c r="O179" s="31">
        <v>3.8959999999999999</v>
      </c>
      <c r="P179" s="31">
        <v>3.8540000000000001</v>
      </c>
      <c r="Q179" s="31">
        <v>3.8330000000000002</v>
      </c>
      <c r="R179" s="31">
        <v>3.5329999999999999</v>
      </c>
      <c r="S179" s="31">
        <v>3.9740000000000002</v>
      </c>
      <c r="T179" s="31">
        <v>3.931</v>
      </c>
      <c r="U179" s="31">
        <v>3.9279999999999999</v>
      </c>
      <c r="V179" s="31">
        <v>3.9344999999999999</v>
      </c>
      <c r="W179" s="31">
        <v>3.5175999999999998</v>
      </c>
      <c r="X179" s="31">
        <v>2.6096500000000002</v>
      </c>
      <c r="Y179" s="31">
        <v>2.4326539999999999</v>
      </c>
      <c r="Z179" s="31">
        <v>2.2697829999999999</v>
      </c>
      <c r="AA179" s="31">
        <v>2.2617730000000003</v>
      </c>
      <c r="AB179" s="31">
        <v>2.422698</v>
      </c>
      <c r="AC179" s="31">
        <v>2.4449200000000002</v>
      </c>
      <c r="AD179" s="31">
        <v>2.5582250000000002</v>
      </c>
      <c r="AE179" s="31">
        <v>2.7254099999999997</v>
      </c>
      <c r="AF179" s="31">
        <v>2.565944</v>
      </c>
      <c r="AG179" s="31">
        <v>2.5245299999999999</v>
      </c>
      <c r="AH179" s="31">
        <v>2.8306360000000002</v>
      </c>
      <c r="AI179" s="31">
        <v>2.486056</v>
      </c>
      <c r="AJ179" s="31">
        <v>2.5893679999999999</v>
      </c>
      <c r="AK179" s="31">
        <v>2.877103</v>
      </c>
      <c r="AL179" s="31">
        <v>2.3835489999999999</v>
      </c>
      <c r="AM179" s="31">
        <v>2.8363850000000004</v>
      </c>
      <c r="AN179" s="31">
        <v>2.8003420000000001</v>
      </c>
      <c r="AO179" s="149">
        <v>2.8415520000000001</v>
      </c>
      <c r="AP179" s="150"/>
      <c r="AQ179" s="93">
        <f t="shared" ca="1" si="48"/>
        <v>1.4716059681281868E-2</v>
      </c>
      <c r="AR179" s="93">
        <f t="shared" ca="1" si="49"/>
        <v>-1.2356526686740033E-2</v>
      </c>
      <c r="AU179" s="172"/>
      <c r="AV179" s="172"/>
    </row>
    <row r="180" spans="2:48" s="4" customFormat="1" x14ac:dyDescent="0.35">
      <c r="B180" s="91" t="s">
        <v>89</v>
      </c>
      <c r="C180" s="92"/>
      <c r="D180" s="31">
        <v>0.41299999999999998</v>
      </c>
      <c r="E180" s="31">
        <v>0.42099999999999999</v>
      </c>
      <c r="F180" s="31">
        <v>0.441</v>
      </c>
      <c r="G180" s="31">
        <v>0.437</v>
      </c>
      <c r="H180" s="31">
        <v>0.36299999999999999</v>
      </c>
      <c r="I180" s="31">
        <v>0.36699999999999999</v>
      </c>
      <c r="J180" s="31">
        <v>0.36299999999999999</v>
      </c>
      <c r="K180" s="31">
        <v>0.36</v>
      </c>
      <c r="L180" s="31">
        <v>0.379</v>
      </c>
      <c r="M180" s="31">
        <v>0.38</v>
      </c>
      <c r="N180" s="31">
        <v>0.378</v>
      </c>
      <c r="O180" s="31">
        <v>0.44500000000000001</v>
      </c>
      <c r="P180" s="31">
        <v>0.42699999999999999</v>
      </c>
      <c r="Q180" s="31">
        <v>0.42799999999999999</v>
      </c>
      <c r="R180" s="31">
        <v>0.42799999999999999</v>
      </c>
      <c r="S180" s="31">
        <v>0.45400000000000001</v>
      </c>
      <c r="T180" s="31">
        <v>0.40500000000000003</v>
      </c>
      <c r="U180" s="31">
        <v>0.39300000000000002</v>
      </c>
      <c r="V180" s="31">
        <v>0.38300000000000001</v>
      </c>
      <c r="W180" s="31">
        <v>0.40200000000000002</v>
      </c>
      <c r="X180" s="31">
        <v>0.379</v>
      </c>
      <c r="Y180" s="31">
        <v>0.379</v>
      </c>
      <c r="Z180" s="31">
        <v>0.38200000000000001</v>
      </c>
      <c r="AA180" s="31">
        <v>0.375</v>
      </c>
      <c r="AB180" s="31">
        <v>0.376</v>
      </c>
      <c r="AC180" s="31">
        <v>0.375</v>
      </c>
      <c r="AD180" s="31">
        <v>0.375</v>
      </c>
      <c r="AE180" s="31">
        <v>0.375</v>
      </c>
      <c r="AF180" s="31">
        <v>0.25</v>
      </c>
      <c r="AG180" s="31">
        <v>0.25</v>
      </c>
      <c r="AH180" s="31">
        <v>0.25</v>
      </c>
      <c r="AI180" s="31">
        <v>0.26300000000000001</v>
      </c>
      <c r="AJ180" s="31">
        <v>0.255</v>
      </c>
      <c r="AK180" s="31">
        <v>0.26</v>
      </c>
      <c r="AL180" s="31">
        <v>0.25700000000000001</v>
      </c>
      <c r="AM180" s="31">
        <v>0.252</v>
      </c>
      <c r="AN180" s="31">
        <v>0.26600000000000001</v>
      </c>
      <c r="AO180" s="149">
        <v>0.32600000000000001</v>
      </c>
      <c r="AP180" s="33"/>
      <c r="AQ180" s="93">
        <f t="shared" ca="1" si="48"/>
        <v>0.22556390977443597</v>
      </c>
      <c r="AR180" s="93">
        <f t="shared" ca="1" si="49"/>
        <v>0.25384615384615383</v>
      </c>
      <c r="AU180" s="172"/>
      <c r="AV180" s="172"/>
    </row>
    <row r="181" spans="2:48" s="4" customFormat="1" x14ac:dyDescent="0.35">
      <c r="B181" s="91" t="s">
        <v>90</v>
      </c>
      <c r="C181" s="92"/>
      <c r="D181" s="31"/>
      <c r="E181" s="31"/>
      <c r="F181" s="31"/>
      <c r="G181" s="31"/>
      <c r="H181" s="31"/>
      <c r="I181" s="31"/>
      <c r="J181" s="31"/>
      <c r="K181" s="31"/>
      <c r="L181" s="31"/>
      <c r="M181" s="31"/>
      <c r="N181" s="31"/>
      <c r="O181" s="31"/>
      <c r="P181" s="31"/>
      <c r="Q181" s="31"/>
      <c r="R181" s="31"/>
      <c r="S181" s="31"/>
      <c r="T181" s="31"/>
      <c r="U181" s="31"/>
      <c r="V181" s="31"/>
      <c r="W181" s="31">
        <v>0.28799999999999998</v>
      </c>
      <c r="X181" s="31">
        <v>1.0960000000000001</v>
      </c>
      <c r="Y181" s="31">
        <v>1.621</v>
      </c>
      <c r="Z181" s="31">
        <v>1.6639999999999999</v>
      </c>
      <c r="AA181" s="31">
        <v>1.6419999999999999</v>
      </c>
      <c r="AB181" s="31">
        <v>1.6679999999999999</v>
      </c>
      <c r="AC181" s="31">
        <v>1.671</v>
      </c>
      <c r="AD181" s="31">
        <v>1.702</v>
      </c>
      <c r="AE181" s="31">
        <v>1.6819999999999999</v>
      </c>
      <c r="AF181" s="31">
        <v>1.73</v>
      </c>
      <c r="AG181" s="31">
        <v>1.7310000000000001</v>
      </c>
      <c r="AH181" s="31">
        <v>1.7629999999999999</v>
      </c>
      <c r="AI181" s="31">
        <v>1.7829999999999999</v>
      </c>
      <c r="AJ181" s="31">
        <v>1.774</v>
      </c>
      <c r="AK181" s="31">
        <v>1.724</v>
      </c>
      <c r="AL181" s="31">
        <v>1.4710000000000001</v>
      </c>
      <c r="AM181" s="31">
        <v>1.8320000000000001</v>
      </c>
      <c r="AN181" s="31">
        <v>1.7749999999999999</v>
      </c>
      <c r="AO181" s="149">
        <v>1.899</v>
      </c>
      <c r="AP181" s="33"/>
      <c r="AQ181" s="93">
        <f t="shared" ca="1" si="48"/>
        <v>6.9859154929577505E-2</v>
      </c>
      <c r="AR181" s="93">
        <f t="shared" ca="1" si="49"/>
        <v>0.10150812064965198</v>
      </c>
      <c r="AU181" s="172"/>
      <c r="AV181" s="172"/>
    </row>
    <row r="182" spans="2:48" s="171" customFormat="1" x14ac:dyDescent="0.35">
      <c r="B182" s="146" t="s">
        <v>91</v>
      </c>
      <c r="C182" s="92"/>
      <c r="D182" s="49">
        <v>0.32690000000000002</v>
      </c>
      <c r="E182" s="49">
        <v>0.63205500000000003</v>
      </c>
      <c r="F182" s="49">
        <v>0.64456800000000003</v>
      </c>
      <c r="G182" s="49">
        <v>0.51695708699999998</v>
      </c>
      <c r="H182" s="49">
        <v>0.30156601100000002</v>
      </c>
      <c r="I182" s="49">
        <v>0.60732996800000005</v>
      </c>
      <c r="J182" s="49">
        <v>0.67852526699999993</v>
      </c>
      <c r="K182" s="49">
        <v>0.62221157500000002</v>
      </c>
      <c r="L182" s="49">
        <v>0.33309948199999995</v>
      </c>
      <c r="M182" s="49">
        <v>0.6485669839999999</v>
      </c>
      <c r="N182" s="49">
        <v>0.70749217939999998</v>
      </c>
      <c r="O182" s="49">
        <v>0.63489370500000009</v>
      </c>
      <c r="P182" s="49">
        <v>0.37391378499999994</v>
      </c>
      <c r="Q182" s="49">
        <v>0.61771075700000011</v>
      </c>
      <c r="R182" s="49">
        <v>0.66528489999999996</v>
      </c>
      <c r="S182" s="49">
        <v>0.53815947600000003</v>
      </c>
      <c r="T182" s="49">
        <v>0.27777031300000005</v>
      </c>
      <c r="U182" s="49">
        <v>0.61991908299999998</v>
      </c>
      <c r="V182" s="49">
        <v>0.62195682799999985</v>
      </c>
      <c r="W182" s="49">
        <v>0.53893185399999988</v>
      </c>
      <c r="X182" s="49">
        <v>0.33340174300000003</v>
      </c>
      <c r="Y182" s="49">
        <v>0.61846282900000005</v>
      </c>
      <c r="Z182" s="49">
        <v>0.66099653400000002</v>
      </c>
      <c r="AA182" s="49">
        <v>0.67059600600000002</v>
      </c>
      <c r="AB182" s="49">
        <v>0.32151477499999997</v>
      </c>
      <c r="AC182" s="49">
        <v>0.68124420099999994</v>
      </c>
      <c r="AD182" s="49">
        <v>0.72546716</v>
      </c>
      <c r="AE182" s="49">
        <v>0.66482938899999999</v>
      </c>
      <c r="AF182" s="49">
        <v>0.34360764000000005</v>
      </c>
      <c r="AG182" s="49">
        <v>0.67335281200000008</v>
      </c>
      <c r="AH182" s="49">
        <v>0.70924037700000009</v>
      </c>
      <c r="AI182" s="49">
        <v>0.438385996</v>
      </c>
      <c r="AJ182" s="49">
        <v>0.37426730600000002</v>
      </c>
      <c r="AK182" s="49">
        <v>0.50869950799999997</v>
      </c>
      <c r="AL182" s="49">
        <v>0.65997895299999998</v>
      </c>
      <c r="AM182" s="49">
        <v>0.678332508</v>
      </c>
      <c r="AN182" s="49">
        <v>0.42841074600000001</v>
      </c>
      <c r="AO182" s="147">
        <v>0.74440150100000002</v>
      </c>
      <c r="AP182" s="33"/>
      <c r="AQ182" s="148">
        <f t="shared" ca="1" si="48"/>
        <v>0.73758830269864428</v>
      </c>
      <c r="AR182" s="148">
        <f t="shared" ca="1" si="49"/>
        <v>0.46334228614980311</v>
      </c>
      <c r="AU182" s="172"/>
      <c r="AV182" s="172"/>
    </row>
    <row r="183" spans="2:48" x14ac:dyDescent="0.35">
      <c r="AP183" s="51"/>
    </row>
    <row r="184" spans="2:48" hidden="1" x14ac:dyDescent="0.35"/>
    <row r="185" spans="2:48" hidden="1" x14ac:dyDescent="0.35"/>
    <row r="186" spans="2:48" hidden="1" x14ac:dyDescent="0.35"/>
    <row r="187" spans="2:48" hidden="1" x14ac:dyDescent="0.35"/>
    <row r="188" spans="2:48" hidden="1" x14ac:dyDescent="0.35"/>
    <row r="189" spans="2:48" hidden="1" x14ac:dyDescent="0.35"/>
    <row r="190" spans="2:48" hidden="1" x14ac:dyDescent="0.35"/>
    <row r="191" spans="2:48" hidden="1" x14ac:dyDescent="0.35"/>
    <row r="192" spans="2:48"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x14ac:dyDescent="0.35"/>
    <row r="201" x14ac:dyDescent="0.35"/>
    <row r="202" x14ac:dyDescent="0.35"/>
    <row r="203" x14ac:dyDescent="0.35"/>
    <row r="204" x14ac:dyDescent="0.35"/>
    <row r="205" x14ac:dyDescent="0.35"/>
  </sheetData>
  <pageMargins left="0.7" right="0.7" top="0.75" bottom="0.75" header="0.3" footer="0.3"/>
  <pageSetup paperSize="9" orientation="portrait" horizontalDpi="0" verticalDpi="0"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E0FBBA16DE32F243A531172E7F38DCF5" ma:contentTypeVersion="0" ma:contentTypeDescription="Создание документа." ma:contentTypeScope="" ma:versionID="8dc994e94eebca157fc4bd22e1647ada">
  <xsd:schema xmlns:xsd="http://www.w3.org/2001/XMLSchema" xmlns:xs="http://www.w3.org/2001/XMLSchema" xmlns:p="http://schemas.microsoft.com/office/2006/metadata/properties" xmlns:ns2="2e6c4e6a-6d57-47d6-9288-076169c1f698" targetNamespace="http://schemas.microsoft.com/office/2006/metadata/properties" ma:root="true" ma:fieldsID="899b4d0d15f6c81608c1f8921f6e86bd" ns2:_="">
    <xsd:import namespace="2e6c4e6a-6d57-47d6-9288-076169c1f69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6c4e6a-6d57-47d6-9288-076169c1f698"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B85F8E-B6A2-4AB4-8C67-9EC8ABDA6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6c4e6a-6d57-47d6-9288-076169c1f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82304-528C-413E-B20D-E7827E792818}">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2e6c4e6a-6d57-47d6-9288-076169c1f698"/>
    <ds:schemaRef ds:uri="http://www.w3.org/XML/1998/namespace"/>
    <ds:schemaRef ds:uri="http://purl.org/dc/dcmitype/"/>
  </ds:schemaRefs>
</ds:datastoreItem>
</file>

<file path=customXml/itemProps3.xml><?xml version="1.0" encoding="utf-8"?>
<ds:datastoreItem xmlns:ds="http://schemas.openxmlformats.org/officeDocument/2006/customXml" ds:itemID="{F5BF4628-976A-4707-8C48-25D1AE3D4196}">
  <ds:schemaRefs>
    <ds:schemaRef ds:uri="http://schemas.microsoft.com/sharepoint/v3/contenttype/forms"/>
  </ds:schemaRefs>
</ds:datastoreItem>
</file>

<file path=customXml/itemProps4.xml><?xml version="1.0" encoding="utf-8"?>
<ds:datastoreItem xmlns:ds="http://schemas.openxmlformats.org/officeDocument/2006/customXml" ds:itemID="{BCDC67CC-E2FF-4E7D-A0CA-F4C0E4E623C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2021-07-12T12:31:14Z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0x010100E0FBBA16DE32F243A531172E7F38DCF5</vt:lpwstr>
  </property>
</Properties>
</file>