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yn_yv\Documents\Press release\2014\July\"/>
    </mc:Choice>
  </mc:AlternateContent>
  <bookViews>
    <workbookView xWindow="2790" yWindow="0" windowWidth="28800" windowHeight="12375"/>
  </bookViews>
  <sheets>
    <sheet name="Рез-ты 2 кв 14 г" sheetId="4" r:id="rId1"/>
    <sheet name="Производственные мощности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Модуль82_.Макрос33">#N/A</definedName>
    <definedName name="_2Модуль82_.Макрос33">[0]!_2Модуль82_.Макрос33</definedName>
    <definedName name="_xlnm._FilterDatabase" localSheetId="1" hidden="1">#REF!</definedName>
    <definedName name="_xlnm._FilterDatabase" hidden="1">#REF!</definedName>
    <definedName name="a">#REF!</definedName>
    <definedName name="b">#REF!</definedName>
    <definedName name="Cырой_известняк">#REF!</definedName>
    <definedName name="D">[1]Факт!#REF!</definedName>
    <definedName name="ddd">#N/A</definedName>
    <definedName name="ddd_12">#N/A</definedName>
    <definedName name="ddd_13">#N/A</definedName>
    <definedName name="ddd_9">#N/A</definedName>
    <definedName name="dn">[1]Тепло!$G$8</definedName>
    <definedName name="dni">'[1]#ССЫЛКА'!$G$6</definedName>
    <definedName name="dni_koks">'[1]#ССЫЛКА'!$J$242</definedName>
    <definedName name="dni_koks_1">'[1]#ССЫЛКА'!$K$242</definedName>
    <definedName name="el">'[1]#ССЫЛКА'!$H$41</definedName>
    <definedName name="Excel_BuiltIn_Print_Area_4">[2]Ф1!#REF!</definedName>
    <definedName name="f">#REF!</definedName>
    <definedName name="hour">[1]Тепло!$G$9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'[1]#ССЫЛКА'!$H$235</definedName>
    <definedName name="kv">'[1]#ССЫЛКА'!$F$5</definedName>
    <definedName name="kvart">[1]Тепло!$F$6</definedName>
    <definedName name="mm">#REF!</definedName>
    <definedName name="month">[1]Тепло!$E$6</definedName>
    <definedName name="nn">#REF!</definedName>
    <definedName name="No_МесНачКвартал">CHOOSE(No_Квартал,1,4,7,10)</definedName>
    <definedName name="norma">'[1]#ССЫЛКА'!$N$41</definedName>
    <definedName name="num">'[1]#ССЫЛКА'!$E$5</definedName>
    <definedName name="o">#REF!</definedName>
    <definedName name="p">#REF!</definedName>
    <definedName name="pr">'[1]#ССЫЛКА'!$K$41</definedName>
    <definedName name="q">#REF!</definedName>
    <definedName name="qq">#REF!</definedName>
    <definedName name="Romul_Квартал">CHOOSE(No_Квартал,"I","II","III","IV")</definedName>
    <definedName name="rr">#REF!</definedName>
    <definedName name="s">'[1]#ССЫЛКА'!#REF!</definedName>
    <definedName name="ss">#REF!</definedName>
    <definedName name="sum">'[1]#ССЫЛКА'!$K$271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[1]Тепло!$G$6</definedName>
    <definedName name="yy">#REF!</definedName>
    <definedName name="zz">#REF!</definedName>
    <definedName name="А">[3]Баланс!$A$4:$M$115</definedName>
    <definedName name="А1">[3]Производство!$A$17:$H$40</definedName>
    <definedName name="А11">[4]КалькуляцияТСЦ!$A$2:$I$41</definedName>
    <definedName name="А12">[4]КалькуляцияТСЦ!$A$43:$I$66</definedName>
    <definedName name="А13">[4]КалькуляцияЖДЦ!$A$2:$I$47</definedName>
    <definedName name="А14">[4]КалькуляцияЖДЦ!$A$49:$I$93</definedName>
    <definedName name="А15">[4]КалькуляцияРСЦ!$A$2:$I$34</definedName>
    <definedName name="а17">[4]КалькуляцияЦТТ!$A$44:$G$56</definedName>
    <definedName name="А3">[4]КалькуляцияДОФ!$A$2:$I$50</definedName>
    <definedName name="А39">#REF!</definedName>
    <definedName name="А4">[4]КалькуляцияДОФ!$A$51:$I$80</definedName>
    <definedName name="А5">[4]КалькуляцияРудник!$A$3:$H$60</definedName>
    <definedName name="А6">[4]КалькуляцияРудник!$A$62:$I$107</definedName>
    <definedName name="А7">[4]КалькуляцияОбщезав.!$A$2:$H$53</definedName>
    <definedName name="А8">[4]КалькуляцияЦТТ!$A$2:$H$41</definedName>
    <definedName name="АА">[3]Баланс!$A$3:$M$115</definedName>
    <definedName name="АА1">[3]Производство!$A$3:$I$40</definedName>
    <definedName name="аап">#REF!</definedName>
    <definedName name="абв">[5]Баланс!$A$4:$M$115</definedName>
    <definedName name="Агригированный_баланс">[3]Баланс!$A$143:$J$177</definedName>
    <definedName name="аин">#REF!</definedName>
    <definedName name="александр">#N/A</definedName>
    <definedName name="александр1">#N/A</definedName>
    <definedName name="ан">#N/A</definedName>
    <definedName name="ан_12">#N/A</definedName>
    <definedName name="ан_13">#N/A</definedName>
    <definedName name="ан_9">#N/A</definedName>
    <definedName name="анализ">#N/A</definedName>
    <definedName name="анализ_1">#N/A</definedName>
    <definedName name="анализ_12">#N/A</definedName>
    <definedName name="анализ_13">#N/A</definedName>
    <definedName name="анализ_9">#N/A</definedName>
    <definedName name="Анализ_статей_баланса">[3]Баланс!#REF!</definedName>
    <definedName name="анализ2007">#N/A</definedName>
    <definedName name="Аналитический_баланс">[3]Баланс!$A$181:$J$194</definedName>
    <definedName name="апддлд">#N/A</definedName>
    <definedName name="апраа">#N/A</definedName>
    <definedName name="араврпр">#N/A</definedName>
    <definedName name="арапрар">#N/A</definedName>
    <definedName name="арпрар">#N/A</definedName>
    <definedName name="арпрпро">#N/A</definedName>
    <definedName name="арраава">#N/A</definedName>
    <definedName name="аррарар">#N/A</definedName>
    <definedName name="Б">[3]Баланс!$A$120:$M$139</definedName>
    <definedName name="б12">'[4]Общие показатели'!$A$2:$H$33</definedName>
    <definedName name="б2">#REF!</definedName>
    <definedName name="БДДС1">#N/A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#N/A</definedName>
    <definedName name="бтбтбти">#N/A</definedName>
    <definedName name="бю">#N/A</definedName>
    <definedName name="В">[3]Баланс!$A$143:$M$177</definedName>
    <definedName name="В1">#REF!</definedName>
    <definedName name="ваавава">#N/A</definedName>
    <definedName name="ваавва">#N/A</definedName>
    <definedName name="вааыва">#N/A</definedName>
    <definedName name="вавав">#N/A</definedName>
    <definedName name="вап">#N/A</definedName>
    <definedName name="вапвапавп">#N/A</definedName>
    <definedName name="витя">#REF!</definedName>
    <definedName name="впавыпвпп">#N/A</definedName>
    <definedName name="впвпвапапра">#N/A</definedName>
    <definedName name="Вскрыша">#REF!</definedName>
    <definedName name="Г">[3]Баланс!$A$181:$M$209</definedName>
    <definedName name="Г1">'[4]Калькуляция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#N/A</definedName>
    <definedName name="год21_12">#N/A</definedName>
    <definedName name="год21_13">#N/A</definedName>
    <definedName name="год21_9">#N/A</definedName>
    <definedName name="Год3">#REF!</definedName>
    <definedName name="Д">[3]Баланс!#REF!</definedName>
    <definedName name="Дата">#REF!</definedName>
    <definedName name="датаП">#REF!</definedName>
    <definedName name="дждэж">#N/A</definedName>
    <definedName name="джл">#N/A</definedName>
    <definedName name="Диагр2">#N/A</definedName>
    <definedName name="диаграмма2">#N/A</definedName>
    <definedName name="ДинРеализации">[3]Реализация!$A$73:$J$91</definedName>
    <definedName name="долджлож">#N/A</definedName>
    <definedName name="долдолжлож">#N/A</definedName>
    <definedName name="долрдл">#N/A</definedName>
    <definedName name="Долровской">#N/A</definedName>
    <definedName name="Долровской_12">#N/A</definedName>
    <definedName name="Долровской_13">#N/A</definedName>
    <definedName name="Долровской_9">#N/A</definedName>
    <definedName name="доолджшж">#N/A</definedName>
    <definedName name="Доровской">#N/A</definedName>
    <definedName name="Доровской_12">#N/A</definedName>
    <definedName name="Доровской_13">#N/A</definedName>
    <definedName name="Доровской_9">#N/A</definedName>
    <definedName name="ДОФ">#REF!</definedName>
    <definedName name="Е">[3]Баланс!#REF!</definedName>
    <definedName name="екенкуен">#N/A</definedName>
    <definedName name="еккек">#N/A</definedName>
    <definedName name="екккек">#N/A</definedName>
    <definedName name="Ж">[3]Баланс!#REF!</definedName>
    <definedName name="жжджлдж">#N/A</definedName>
    <definedName name="жждэдлэлдэ">#N/A</definedName>
    <definedName name="жжлджддлж">#N/A</definedName>
    <definedName name="жжэждэлд">#N/A</definedName>
    <definedName name="Жил">#N/A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#N/A</definedName>
    <definedName name="жлолоз">#N/A</definedName>
    <definedName name="З">[3]Баланс!#REF!</definedName>
    <definedName name="_xlnm.Print_Titles">[6]INPUT!$A$1:$E$65536,[6]INPUT!$A$1:$IV$2</definedName>
    <definedName name="кбог">#REF!</definedName>
    <definedName name="кв2ф">#N/A</definedName>
    <definedName name="кв2ф_12">#N/A</definedName>
    <definedName name="кв2ф_13">#N/A</definedName>
    <definedName name="кв2ф_9">#N/A</definedName>
    <definedName name="кеекке">#N/A</definedName>
    <definedName name="кекенук">#N/A</definedName>
    <definedName name="ккв">#REF!</definedName>
    <definedName name="кокос">'[1]#ССЫЛКА'!$C$9</definedName>
    <definedName name="кокс">'[1]#ССЫЛКА'!$C$9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#N/A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ена">#REF!</definedName>
    <definedName name="Ликвидность_и_устойчивость">[3]Баланс!#REF!</definedName>
    <definedName name="ЛИСТ">#N/A</definedName>
    <definedName name="люда">#REF!</definedName>
    <definedName name="М27">#N/A</definedName>
    <definedName name="Макрос1">#N/A</definedName>
    <definedName name="Макрос1_12">#N/A</definedName>
    <definedName name="Макрос1_13">#N/A</definedName>
    <definedName name="Макрос1_9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_12">#N/A</definedName>
    <definedName name="Макрос3_13">#N/A</definedName>
    <definedName name="Макрос3_9">#N/A</definedName>
    <definedName name="Макрос3312">#N/A</definedName>
    <definedName name="Макрос37">#N/A</definedName>
    <definedName name="Макрос39">#N/A</definedName>
    <definedName name="Макрос4">#N/A</definedName>
    <definedName name="Макрос4002">#N/A</definedName>
    <definedName name="Макрос46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6_12">#N/A</definedName>
    <definedName name="Макрос6_13">#N/A</definedName>
    <definedName name="Макрос6_9">#N/A</definedName>
    <definedName name="Макрос80">#N/A</definedName>
    <definedName name="маррапра">#N/A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н">#N/A</definedName>
    <definedName name="н_12">#N/A</definedName>
    <definedName name="н_13">#N/A</definedName>
    <definedName name="н_9">#N/A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НаПериод">"на "&amp;Год&amp;" год"</definedName>
    <definedName name="_xlnm.Print_Area">#REF!</definedName>
    <definedName name="Оборачиваемость_и_рентабельность">[3]Баланс!#REF!</definedName>
    <definedName name="Общезаводские">[4]КалькуляцияОбщезав.!$A$2:$F$53</definedName>
    <definedName name="ож.год">#N/A</definedName>
    <definedName name="ож.год_12">#N/A</definedName>
    <definedName name="ож.год_13">#N/A</definedName>
    <definedName name="ож.год_9">#N/A</definedName>
    <definedName name="ожлдждлд">#N/A</definedName>
    <definedName name="олд">#N/A</definedName>
    <definedName name="олджжлож">#N/A</definedName>
    <definedName name="олег">#REF!</definedName>
    <definedName name="оплата">#N/A</definedName>
    <definedName name="оплата_12">#N/A</definedName>
    <definedName name="оплата_13">#N/A</definedName>
    <definedName name="оплата_9">#N/A</definedName>
    <definedName name="орллдд">#N/A</definedName>
    <definedName name="откРПиТП">#N/A</definedName>
    <definedName name="откРПиТП_12">#N/A</definedName>
    <definedName name="откРПиТП_13">#N/A</definedName>
    <definedName name="откРПиТП_9">#N/A</definedName>
    <definedName name="отмена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еревозки_ЖДЦ">#REF!</definedName>
    <definedName name="пппорпдшп">#N/A</definedName>
    <definedName name="прмтмиато" localSheetId="1" hidden="1">#REF!</definedName>
    <definedName name="прмтмиато" hidden="1">#REF!</definedName>
    <definedName name="Производство">[3]Производство!$A$3:$I$40</definedName>
    <definedName name="Расходы3">#N/A</definedName>
    <definedName name="реал">#N/A</definedName>
    <definedName name="реал_12">#N/A</definedName>
    <definedName name="реал_13">#N/A</definedName>
    <definedName name="реал_9">#N/A</definedName>
    <definedName name="Реализация">[3]Реализация!$A$2:$G$20</definedName>
    <definedName name="РеализПФ">[3]Реализация!#REF!</definedName>
    <definedName name="РеалПотребителям">[3]Реализация!$A$22:$G$52</definedName>
    <definedName name="рпероплнрог">#N/A</definedName>
    <definedName name="рро">[5]Баланс!#REF!</definedName>
    <definedName name="ррпапарр">#N/A</definedName>
    <definedName name="РСЦ">#REF!</definedName>
    <definedName name="рьпсролр">#N/A</definedName>
    <definedName name="С40">#REF!</definedName>
    <definedName name="саша">#REF!</definedName>
    <definedName name="света">#REF!</definedName>
    <definedName name="себест7мес">#N/A</definedName>
    <definedName name="себест7мес_12">#N/A</definedName>
    <definedName name="себест7мес_13">#N/A</definedName>
    <definedName name="себест7мес_9">#N/A</definedName>
    <definedName name="Себестоим.тов.пр.">#N/A</definedName>
    <definedName name="Себестоимость">'[7]Общая смета затрат'!$A$3:$I$43</definedName>
    <definedName name="Себестоимость_дин_структура">'[7]Общая смета затрат'!$A$2:$I$43</definedName>
    <definedName name="СехП">#REF!</definedName>
    <definedName name="Ситовский_АБК_600">#REF!</definedName>
    <definedName name="старый">#N/A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#N/A</definedName>
    <definedName name="таня">#REF!</definedName>
    <definedName name="ТекМес">CHOOSE(N_Мес,"Январь","Февраль","Март","Апрель","Май","Июнь","Июль","Август","Сентябрь","Октябрь","Ноябрь","Декабрь")</definedName>
    <definedName name="Теплосиловой_цех">#REF!</definedName>
    <definedName name="ТП">#N/A</definedName>
    <definedName name="ТП_12">#N/A</definedName>
    <definedName name="ТП_13">#N/A</definedName>
    <definedName name="ТП_9">#N/A</definedName>
    <definedName name="УБВР">#REF!</definedName>
    <definedName name="укепкуе">#N/A</definedName>
    <definedName name="уПЛОТНЕННЫЙ_БАЛАНС">[3]Баланс!$A$181:$J$209</definedName>
    <definedName name="УТДиС">#REF!</definedName>
    <definedName name="Участок__сетей__и__подстанций">#REF!</definedName>
    <definedName name="ф2">#N/A</definedName>
    <definedName name="Формирование_Остатков">[3]Реализация!$B$54:$F$61</definedName>
    <definedName name="Формирование_фин_рез">#REF!</definedName>
    <definedName name="фыва">#N/A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#N/A</definedName>
    <definedName name="цукеак">#N/A</definedName>
    <definedName name="чмаывпк">#N/A</definedName>
    <definedName name="шам">#REF!</definedName>
    <definedName name="шамиль">#REF!</definedName>
    <definedName name="ьтбтьбьюб">#N/A</definedName>
    <definedName name="ььь">[1]Шахм!#REF!</definedName>
    <definedName name="э">#N/A</definedName>
    <definedName name="эджэждэ">#N/A</definedName>
    <definedName name="эжжэжэж">#N/A</definedName>
    <definedName name="эжэджэжэ">#N/A</definedName>
    <definedName name="Экономич_показатели">#REF!</definedName>
    <definedName name="ЭМЦ">#REF!</definedName>
    <definedName name="ээждэдж">#N/A</definedName>
    <definedName name="ээжэж">#N/A</definedName>
  </definedNames>
  <calcPr calcId="152511"/>
</workbook>
</file>

<file path=xl/calcChain.xml><?xml version="1.0" encoding="utf-8"?>
<calcChain xmlns="http://schemas.openxmlformats.org/spreadsheetml/2006/main">
  <c r="W21" i="4" l="1"/>
  <c r="U21" i="4"/>
  <c r="U19" i="4"/>
  <c r="U18" i="4"/>
  <c r="V21" i="4"/>
  <c r="V19" i="4"/>
  <c r="V18" i="4"/>
  <c r="V17" i="4"/>
  <c r="U17" i="4"/>
  <c r="M101" i="4" l="1"/>
  <c r="M42" i="4" l="1"/>
  <c r="M104" i="4" l="1"/>
  <c r="M46" i="4" l="1"/>
  <c r="M16" i="4" l="1"/>
  <c r="V16" i="4" l="1"/>
  <c r="W16" i="4" s="1"/>
  <c r="U16" i="4"/>
  <c r="V15" i="4"/>
  <c r="W15" i="4" s="1"/>
  <c r="U15" i="4"/>
  <c r="V14" i="4"/>
  <c r="W14" i="4" s="1"/>
  <c r="U14" i="4"/>
  <c r="V13" i="4"/>
  <c r="U13" i="4"/>
  <c r="V12" i="4"/>
  <c r="W12" i="4" s="1"/>
  <c r="U12" i="4"/>
  <c r="V11" i="4"/>
  <c r="W11" i="4" s="1"/>
  <c r="U11" i="4"/>
  <c r="V10" i="4"/>
  <c r="W10" i="4" s="1"/>
  <c r="U10" i="4"/>
  <c r="V46" i="4"/>
  <c r="W46" i="4" s="1"/>
  <c r="U46" i="4"/>
  <c r="V45" i="4"/>
  <c r="W45" i="4" s="1"/>
  <c r="U45" i="4"/>
  <c r="V44" i="4"/>
  <c r="W44" i="4" s="1"/>
  <c r="U44" i="4"/>
  <c r="V42" i="4"/>
  <c r="W42" i="4" s="1"/>
  <c r="U42" i="4"/>
  <c r="V41" i="4"/>
  <c r="W41" i="4" s="1"/>
  <c r="U41" i="4"/>
  <c r="V40" i="4"/>
  <c r="W40" i="4" s="1"/>
  <c r="U40" i="4"/>
  <c r="V39" i="4"/>
  <c r="W39" i="4" s="1"/>
  <c r="U39" i="4"/>
  <c r="V38" i="4"/>
  <c r="W38" i="4" s="1"/>
  <c r="U38" i="4"/>
  <c r="V37" i="4"/>
  <c r="W37" i="4" s="1"/>
  <c r="U37" i="4"/>
  <c r="V36" i="4"/>
  <c r="W36" i="4" s="1"/>
  <c r="U36" i="4"/>
  <c r="V35" i="4"/>
  <c r="W35" i="4" s="1"/>
  <c r="U35" i="4"/>
  <c r="V34" i="4"/>
  <c r="W34" i="4" s="1"/>
  <c r="U34" i="4"/>
  <c r="V33" i="4"/>
  <c r="W33" i="4" s="1"/>
  <c r="U33" i="4"/>
  <c r="V32" i="4"/>
  <c r="U32" i="4"/>
  <c r="V31" i="4"/>
  <c r="W31" i="4" s="1"/>
  <c r="U31" i="4"/>
  <c r="V30" i="4"/>
  <c r="W30" i="4" s="1"/>
  <c r="U30" i="4"/>
  <c r="V58" i="4"/>
  <c r="W58" i="4" s="1"/>
  <c r="U58" i="4"/>
  <c r="W57" i="4"/>
  <c r="V57" i="4"/>
  <c r="U57" i="4"/>
  <c r="V56" i="4"/>
  <c r="W56" i="4" s="1"/>
  <c r="U56" i="4"/>
  <c r="V55" i="4"/>
  <c r="U55" i="4"/>
  <c r="V73" i="4"/>
  <c r="W73" i="4" s="1"/>
  <c r="U73" i="4"/>
  <c r="V72" i="4"/>
  <c r="W72" i="4" s="1"/>
  <c r="U72" i="4"/>
  <c r="V71" i="4"/>
  <c r="W71" i="4" s="1"/>
  <c r="U71" i="4"/>
  <c r="V70" i="4"/>
  <c r="W70" i="4" s="1"/>
  <c r="U70" i="4"/>
  <c r="U69" i="4"/>
  <c r="V68" i="4"/>
  <c r="W68" i="4" s="1"/>
  <c r="U68" i="4"/>
  <c r="V67" i="4"/>
  <c r="W67" i="4" s="1"/>
  <c r="U67" i="4"/>
  <c r="V66" i="4"/>
  <c r="U66" i="4"/>
  <c r="V65" i="4"/>
  <c r="W65" i="4" s="1"/>
  <c r="U65" i="4"/>
  <c r="U64" i="4"/>
  <c r="V63" i="4"/>
  <c r="U63" i="4"/>
  <c r="V84" i="4"/>
  <c r="W84" i="4" s="1"/>
  <c r="U84" i="4"/>
  <c r="W83" i="4"/>
  <c r="V83" i="4"/>
  <c r="U83" i="4"/>
  <c r="V82" i="4"/>
  <c r="W82" i="4" s="1"/>
  <c r="U82" i="4"/>
  <c r="V81" i="4"/>
  <c r="W81" i="4" s="1"/>
  <c r="U81" i="4"/>
  <c r="U92" i="4"/>
  <c r="V102" i="4"/>
  <c r="W102" i="4" s="1"/>
  <c r="U104" i="4"/>
  <c r="V103" i="4"/>
  <c r="W103" i="4" s="1"/>
  <c r="U103" i="4"/>
  <c r="U102" i="4"/>
  <c r="U101" i="4"/>
  <c r="V100" i="4"/>
  <c r="W100" i="4" s="1"/>
  <c r="U100" i="4"/>
  <c r="V99" i="4"/>
  <c r="W99" i="4" s="1"/>
  <c r="U99" i="4"/>
  <c r="V98" i="4"/>
  <c r="W98" i="4" s="1"/>
  <c r="U98" i="4"/>
  <c r="W159" i="4"/>
  <c r="W158" i="4"/>
  <c r="W157" i="4"/>
  <c r="W156" i="4"/>
  <c r="W155" i="4"/>
  <c r="W154" i="4"/>
  <c r="W153" i="4"/>
  <c r="W147" i="4"/>
  <c r="W140" i="4"/>
  <c r="W139" i="4"/>
  <c r="W133" i="4"/>
  <c r="W132" i="4"/>
  <c r="W127" i="4"/>
  <c r="U134" i="4"/>
  <c r="V133" i="4"/>
  <c r="U133" i="4"/>
  <c r="V132" i="4"/>
  <c r="U132" i="4"/>
  <c r="V131" i="4"/>
  <c r="U131" i="4"/>
  <c r="V129" i="4"/>
  <c r="W129" i="4" s="1"/>
  <c r="U129" i="4"/>
  <c r="V128" i="4"/>
  <c r="W128" i="4" s="1"/>
  <c r="U128" i="4"/>
  <c r="V127" i="4"/>
  <c r="U127" i="4"/>
  <c r="M134" i="4"/>
  <c r="V134" i="4" s="1"/>
  <c r="W134" i="4" s="1"/>
  <c r="W55" i="4" l="1"/>
  <c r="W121" i="4"/>
  <c r="W119" i="4"/>
  <c r="W116" i="4"/>
  <c r="M118" i="4"/>
  <c r="M117" i="4"/>
  <c r="V121" i="4" l="1"/>
  <c r="V119" i="4"/>
  <c r="V118" i="4"/>
  <c r="V117" i="4"/>
  <c r="W117" i="4" s="1"/>
  <c r="V116" i="4"/>
  <c r="V147" i="4"/>
  <c r="V146" i="4"/>
  <c r="W146" i="4" s="1"/>
  <c r="V145" i="4"/>
  <c r="W145" i="4" s="1"/>
  <c r="V144" i="4"/>
  <c r="W144" i="4" s="1"/>
  <c r="V143" i="4"/>
  <c r="W143" i="4" s="1"/>
  <c r="V142" i="4"/>
  <c r="W142" i="4" s="1"/>
  <c r="V141" i="4"/>
  <c r="W141" i="4" s="1"/>
  <c r="V140" i="4"/>
  <c r="V139" i="4"/>
  <c r="V159" i="4"/>
  <c r="V158" i="4"/>
  <c r="V157" i="4"/>
  <c r="V156" i="4"/>
  <c r="V155" i="4"/>
  <c r="V154" i="4"/>
  <c r="V153" i="4" l="1"/>
  <c r="L64" i="4" l="1"/>
  <c r="V64" i="4"/>
  <c r="M69" i="4" l="1"/>
  <c r="V69" i="4" s="1"/>
  <c r="W69" i="4" s="1"/>
  <c r="M156" i="4" l="1"/>
  <c r="M153" i="4" l="1"/>
  <c r="M154" i="4" l="1"/>
  <c r="N154" i="4" s="1"/>
  <c r="M147" i="4"/>
  <c r="O147" i="4" s="1"/>
  <c r="M115" i="4"/>
  <c r="V115" i="4" s="1"/>
  <c r="W115" i="4" s="1"/>
  <c r="O159" i="4"/>
  <c r="N159" i="4"/>
  <c r="O158" i="4"/>
  <c r="N158" i="4"/>
  <c r="O157" i="4"/>
  <c r="N157" i="4"/>
  <c r="O156" i="4"/>
  <c r="N156" i="4"/>
  <c r="O155" i="4"/>
  <c r="N155" i="4"/>
  <c r="O154" i="4"/>
  <c r="O153" i="4"/>
  <c r="N153" i="4"/>
  <c r="O146" i="4"/>
  <c r="N146" i="4"/>
  <c r="O145" i="4"/>
  <c r="N145" i="4"/>
  <c r="O144" i="4"/>
  <c r="N144" i="4"/>
  <c r="O143" i="4"/>
  <c r="N143" i="4"/>
  <c r="O142" i="4"/>
  <c r="N142" i="4"/>
  <c r="O141" i="4"/>
  <c r="N141" i="4"/>
  <c r="O140" i="4"/>
  <c r="N140" i="4"/>
  <c r="O139" i="4"/>
  <c r="N139" i="4"/>
  <c r="O134" i="4"/>
  <c r="N134" i="4"/>
  <c r="O133" i="4"/>
  <c r="N133" i="4"/>
  <c r="O132" i="4"/>
  <c r="N132" i="4"/>
  <c r="O131" i="4"/>
  <c r="N131" i="4"/>
  <c r="O129" i="4"/>
  <c r="N129" i="4"/>
  <c r="O128" i="4"/>
  <c r="N128" i="4"/>
  <c r="O127" i="4"/>
  <c r="N127" i="4"/>
  <c r="O121" i="4"/>
  <c r="N121" i="4"/>
  <c r="O119" i="4"/>
  <c r="N119" i="4"/>
  <c r="N118" i="4"/>
  <c r="O117" i="4"/>
  <c r="N117" i="4"/>
  <c r="O116" i="4"/>
  <c r="N116" i="4"/>
  <c r="O115" i="4"/>
  <c r="N115" i="4"/>
  <c r="O104" i="4"/>
  <c r="O103" i="4"/>
  <c r="N103" i="4"/>
  <c r="O102" i="4"/>
  <c r="N102" i="4"/>
  <c r="O101" i="4"/>
  <c r="O100" i="4"/>
  <c r="N100" i="4"/>
  <c r="O99" i="4"/>
  <c r="N99" i="4"/>
  <c r="O98" i="4"/>
  <c r="N98" i="4"/>
  <c r="O84" i="4"/>
  <c r="O83" i="4"/>
  <c r="N83" i="4"/>
  <c r="O82" i="4"/>
  <c r="N82" i="4"/>
  <c r="O81" i="4"/>
  <c r="N81" i="4"/>
  <c r="O73" i="4"/>
  <c r="N73" i="4"/>
  <c r="N72" i="4"/>
  <c r="O71" i="4"/>
  <c r="N71" i="4"/>
  <c r="O70" i="4"/>
  <c r="N70" i="4"/>
  <c r="O69" i="4"/>
  <c r="O68" i="4"/>
  <c r="N68" i="4"/>
  <c r="O67" i="4"/>
  <c r="N67" i="4"/>
  <c r="N66" i="4"/>
  <c r="O65" i="4"/>
  <c r="N65" i="4"/>
  <c r="N64" i="4"/>
  <c r="N63" i="4"/>
  <c r="O58" i="4"/>
  <c r="N58" i="4"/>
  <c r="O57" i="4"/>
  <c r="N57" i="4"/>
  <c r="O56" i="4"/>
  <c r="N56" i="4"/>
  <c r="O55" i="4"/>
  <c r="N55" i="4"/>
  <c r="O46" i="4"/>
  <c r="N46" i="4"/>
  <c r="O45" i="4"/>
  <c r="N45" i="4"/>
  <c r="O44" i="4"/>
  <c r="N44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N32" i="4"/>
  <c r="O31" i="4"/>
  <c r="N31" i="4"/>
  <c r="O30" i="4"/>
  <c r="N30" i="4"/>
  <c r="O21" i="4"/>
  <c r="N21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N147" i="4" l="1"/>
  <c r="U147" i="4"/>
  <c r="U146" i="4"/>
  <c r="U145" i="4"/>
  <c r="U144" i="4"/>
  <c r="U143" i="4"/>
  <c r="U142" i="4"/>
  <c r="U141" i="4"/>
  <c r="U140" i="4"/>
  <c r="U139" i="4"/>
  <c r="U154" i="4"/>
  <c r="U155" i="4"/>
  <c r="U159" i="4"/>
  <c r="U158" i="4"/>
  <c r="U157" i="4"/>
  <c r="U156" i="4"/>
  <c r="U153" i="4"/>
  <c r="U121" i="4"/>
  <c r="U119" i="4"/>
  <c r="U118" i="4"/>
  <c r="U117" i="4"/>
  <c r="U116" i="4"/>
  <c r="U115" i="4"/>
  <c r="S159" i="4" l="1"/>
  <c r="S158" i="4"/>
  <c r="S157" i="4"/>
  <c r="S155" i="4"/>
  <c r="S154" i="4"/>
  <c r="S153" i="4"/>
  <c r="R159" i="4"/>
  <c r="Q159" i="4"/>
  <c r="R158" i="4"/>
  <c r="Q158" i="4"/>
  <c r="R157" i="4"/>
  <c r="Q157" i="4"/>
  <c r="R156" i="4"/>
  <c r="Q156" i="4"/>
  <c r="R155" i="4"/>
  <c r="Q155" i="4"/>
  <c r="R154" i="4"/>
  <c r="Q154" i="4"/>
  <c r="R153" i="4"/>
  <c r="Q153" i="4"/>
  <c r="S156" i="4" l="1"/>
  <c r="R16" i="4" l="1"/>
  <c r="S16" i="4" s="1"/>
  <c r="Q16" i="4"/>
  <c r="S15" i="4"/>
  <c r="R15" i="4"/>
  <c r="Q15" i="4"/>
  <c r="R14" i="4"/>
  <c r="S14" i="4" s="1"/>
  <c r="Q14" i="4"/>
  <c r="R13" i="4"/>
  <c r="Q13" i="4"/>
  <c r="R12" i="4"/>
  <c r="S12" i="4" s="1"/>
  <c r="Q12" i="4"/>
  <c r="S11" i="4"/>
  <c r="R11" i="4"/>
  <c r="Q11" i="4"/>
  <c r="R10" i="4"/>
  <c r="S10" i="4" s="1"/>
  <c r="Q10" i="4"/>
  <c r="L134" i="4" l="1"/>
  <c r="K134" i="4"/>
  <c r="R146" i="4" l="1"/>
  <c r="S146" i="4" s="1"/>
  <c r="Q146" i="4"/>
  <c r="R145" i="4"/>
  <c r="S145" i="4" s="1"/>
  <c r="Q145" i="4"/>
  <c r="R144" i="4"/>
  <c r="S144" i="4" s="1"/>
  <c r="Q144" i="4"/>
  <c r="R143" i="4"/>
  <c r="S143" i="4" s="1"/>
  <c r="Q143" i="4"/>
  <c r="R142" i="4"/>
  <c r="S142" i="4" s="1"/>
  <c r="Q142" i="4"/>
  <c r="R141" i="4"/>
  <c r="S141" i="4" s="1"/>
  <c r="Q141" i="4"/>
  <c r="R140" i="4"/>
  <c r="S140" i="4" s="1"/>
  <c r="Q140" i="4"/>
  <c r="R139" i="4"/>
  <c r="S139" i="4" s="1"/>
  <c r="Q139" i="4"/>
  <c r="Q147" i="4"/>
  <c r="Q134" i="4"/>
  <c r="R133" i="4"/>
  <c r="S133" i="4" s="1"/>
  <c r="Q133" i="4"/>
  <c r="R132" i="4"/>
  <c r="Q132" i="4"/>
  <c r="R131" i="4"/>
  <c r="Q131" i="4"/>
  <c r="Q129" i="4"/>
  <c r="R128" i="4"/>
  <c r="S128" i="4" s="1"/>
  <c r="Q128" i="4"/>
  <c r="R127" i="4"/>
  <c r="S127" i="4" s="1"/>
  <c r="Q127" i="4"/>
  <c r="R121" i="4"/>
  <c r="S121" i="4" s="1"/>
  <c r="Q121" i="4"/>
  <c r="R119" i="4"/>
  <c r="S119" i="4" s="1"/>
  <c r="Q119" i="4"/>
  <c r="R118" i="4"/>
  <c r="Q118" i="4"/>
  <c r="R117" i="4"/>
  <c r="S117" i="4" s="1"/>
  <c r="Q117" i="4"/>
  <c r="S116" i="4"/>
  <c r="R116" i="4"/>
  <c r="Q116" i="4"/>
  <c r="R115" i="4"/>
  <c r="S115" i="4" s="1"/>
  <c r="Q115" i="4"/>
  <c r="R104" i="4"/>
  <c r="S104" i="4" s="1"/>
  <c r="Q104" i="4"/>
  <c r="S103" i="4"/>
  <c r="R103" i="4"/>
  <c r="Q103" i="4"/>
  <c r="R102" i="4"/>
  <c r="S102" i="4" s="1"/>
  <c r="Q102" i="4"/>
  <c r="R101" i="4"/>
  <c r="S101" i="4" s="1"/>
  <c r="Q101" i="4"/>
  <c r="R100" i="4"/>
  <c r="S100" i="4" s="1"/>
  <c r="Q100" i="4"/>
  <c r="S99" i="4"/>
  <c r="R99" i="4"/>
  <c r="Q99" i="4"/>
  <c r="R98" i="4"/>
  <c r="S98" i="4" s="1"/>
  <c r="Q98" i="4"/>
  <c r="R92" i="4"/>
  <c r="S92" i="4" s="1"/>
  <c r="Q92" i="4"/>
  <c r="R84" i="4"/>
  <c r="S84" i="4" s="1"/>
  <c r="Q84" i="4"/>
  <c r="R83" i="4"/>
  <c r="S83" i="4" s="1"/>
  <c r="Q83" i="4"/>
  <c r="R82" i="4"/>
  <c r="S82" i="4" s="1"/>
  <c r="Q82" i="4"/>
  <c r="R81" i="4"/>
  <c r="S81" i="4" s="1"/>
  <c r="Q81" i="4"/>
  <c r="R73" i="4"/>
  <c r="S73" i="4" s="1"/>
  <c r="Q73" i="4"/>
  <c r="R72" i="4"/>
  <c r="Q72" i="4"/>
  <c r="R71" i="4"/>
  <c r="S71" i="4" s="1"/>
  <c r="Q71" i="4"/>
  <c r="R70" i="4"/>
  <c r="S70" i="4" s="1"/>
  <c r="Q70" i="4"/>
  <c r="R69" i="4"/>
  <c r="S69" i="4" s="1"/>
  <c r="Q69" i="4"/>
  <c r="S68" i="4"/>
  <c r="R68" i="4"/>
  <c r="Q68" i="4"/>
  <c r="R67" i="4"/>
  <c r="S67" i="4" s="1"/>
  <c r="Q67" i="4"/>
  <c r="R66" i="4"/>
  <c r="Q66" i="4"/>
  <c r="R65" i="4"/>
  <c r="S65" i="4" s="1"/>
  <c r="Q65" i="4"/>
  <c r="R64" i="4"/>
  <c r="Q64" i="4"/>
  <c r="R63" i="4"/>
  <c r="Q63" i="4"/>
  <c r="S58" i="4"/>
  <c r="S57" i="4"/>
  <c r="S56" i="4"/>
  <c r="R58" i="4"/>
  <c r="Q58" i="4"/>
  <c r="R57" i="4"/>
  <c r="Q57" i="4"/>
  <c r="R56" i="4"/>
  <c r="Q56" i="4"/>
  <c r="R55" i="4"/>
  <c r="S55" i="4" s="1"/>
  <c r="Q55" i="4"/>
  <c r="S46" i="4"/>
  <c r="S45" i="4"/>
  <c r="S44" i="4"/>
  <c r="S41" i="4"/>
  <c r="S40" i="4"/>
  <c r="S39" i="4"/>
  <c r="S38" i="4"/>
  <c r="S37" i="4"/>
  <c r="S36" i="4"/>
  <c r="S35" i="4"/>
  <c r="S34" i="4"/>
  <c r="S33" i="4"/>
  <c r="S32" i="4"/>
  <c r="S31" i="4"/>
  <c r="S30" i="4"/>
  <c r="R46" i="4"/>
  <c r="Q46" i="4"/>
  <c r="R45" i="4"/>
  <c r="Q45" i="4"/>
  <c r="R44" i="4"/>
  <c r="Q44" i="4"/>
  <c r="R42" i="4"/>
  <c r="Q42" i="4"/>
  <c r="R41" i="4"/>
  <c r="Q41" i="4"/>
  <c r="R40" i="4"/>
  <c r="Q40" i="4"/>
  <c r="R39" i="4"/>
  <c r="Q39" i="4"/>
  <c r="R38" i="4"/>
  <c r="Q38" i="4"/>
  <c r="R37" i="4"/>
  <c r="Q37" i="4"/>
  <c r="R36" i="4"/>
  <c r="Q36" i="4"/>
  <c r="R35" i="4"/>
  <c r="Q35" i="4"/>
  <c r="R34" i="4"/>
  <c r="Q34" i="4"/>
  <c r="R33" i="4"/>
  <c r="Q33" i="4"/>
  <c r="R32" i="4"/>
  <c r="Q32" i="4"/>
  <c r="R31" i="4"/>
  <c r="Q31" i="4"/>
  <c r="R30" i="4"/>
  <c r="Q30" i="4"/>
  <c r="S21" i="4"/>
  <c r="R21" i="4"/>
  <c r="Q21" i="4"/>
  <c r="S132" i="4" l="1"/>
  <c r="L115" i="4"/>
  <c r="L147" i="4" l="1"/>
  <c r="K147" i="4"/>
  <c r="J147" i="4"/>
  <c r="I147" i="4"/>
  <c r="H147" i="4"/>
  <c r="R147" i="4" l="1"/>
  <c r="S147" i="4" s="1"/>
  <c r="L156" i="4"/>
  <c r="L153" i="4" l="1"/>
  <c r="L101" i="4" l="1"/>
  <c r="V101" i="4" l="1"/>
  <c r="W101" i="4" s="1"/>
  <c r="N101" i="4"/>
  <c r="L104" i="4"/>
  <c r="L84" i="4"/>
  <c r="N84" i="4" s="1"/>
  <c r="V104" i="4" l="1"/>
  <c r="W104" i="4" s="1"/>
  <c r="N104" i="4"/>
  <c r="L69" i="4"/>
  <c r="N69" i="4" s="1"/>
  <c r="C9" i="5" l="1"/>
  <c r="I134" i="4" l="1"/>
  <c r="H134" i="4"/>
  <c r="R134" i="4" s="1"/>
  <c r="S134" i="4" s="1"/>
  <c r="R129" i="4"/>
  <c r="S129" i="4" s="1"/>
  <c r="J134" i="4"/>
  <c r="M92" i="4" l="1"/>
  <c r="V92" i="4" l="1"/>
  <c r="W92" i="4" s="1"/>
  <c r="N92" i="4"/>
  <c r="O92" i="4"/>
</calcChain>
</file>

<file path=xl/sharedStrings.xml><?xml version="1.0" encoding="utf-8"?>
<sst xmlns="http://schemas.openxmlformats.org/spreadsheetml/2006/main" count="348" uniqueCount="122">
  <si>
    <t>ПРОДАЖИ</t>
  </si>
  <si>
    <t>Продажи, млн т</t>
  </si>
  <si>
    <t>1 кв.
2012</t>
  </si>
  <si>
    <t>2 кв. 
2012</t>
  </si>
  <si>
    <t>3 кв. 
2012</t>
  </si>
  <si>
    <t>4 кв.
2012</t>
  </si>
  <si>
    <t>1 кв. 
2013</t>
  </si>
  <si>
    <t>2 кв. 
2013</t>
  </si>
  <si>
    <t>3 кв. 
2013</t>
  </si>
  <si>
    <t>4 кв. 
2013</t>
  </si>
  <si>
    <t>Изм-е кв/кв, %</t>
  </si>
  <si>
    <t>Изм-е г/г, %</t>
  </si>
  <si>
    <t>12 мес. 2012</t>
  </si>
  <si>
    <t>12 мес. 2013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</si>
  <si>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</si>
  <si>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</si>
  <si>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</si>
  <si>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</si>
  <si>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</si>
  <si>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</si>
  <si>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</si>
  <si>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  доля продаж на российский рынок</t>
  </si>
  <si>
    <t xml:space="preserve">   доля продаж зарубежных активов</t>
  </si>
  <si>
    <t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</si>
  <si>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t>Чугун</t>
  </si>
  <si>
    <t xml:space="preserve"> NLMK USA</t>
  </si>
  <si>
    <t xml:space="preserve"> NLMK Dansteel</t>
  </si>
  <si>
    <t xml:space="preserve"> NBH</t>
  </si>
  <si>
    <t>Горячекатаный прокат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</si>
  <si>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</si>
  <si>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</si>
  <si>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</si>
  <si>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</si>
  <si>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</si>
  <si>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</si>
  <si>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 xml:space="preserve">   в т.ч. на Липецкую площадку</t>
  </si>
  <si>
    <t>Для информации:  производство кокса на Липецкой площадке</t>
  </si>
  <si>
    <t>Горнодобывающий сегмент (Стойленский ГОК)</t>
  </si>
  <si>
    <t>Железорудный концентрат</t>
  </si>
  <si>
    <t xml:space="preserve">  в т.ч. на Липецкую площадку</t>
  </si>
  <si>
    <t>Аглоруда</t>
  </si>
  <si>
    <t>Товарная заготовка</t>
  </si>
  <si>
    <t xml:space="preserve">  в т.ч. НЛМК-Калуга</t>
  </si>
  <si>
    <t>Арматура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</si>
  <si>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</si>
  <si>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</si>
  <si>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</si>
  <si>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</si>
  <si>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</si>
  <si>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</si>
  <si>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t>Сегмент зарубежный прокат</t>
  </si>
  <si>
    <t>NLMK Dansteel</t>
  </si>
  <si>
    <t>Толстый лист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</si>
  <si>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</si>
  <si>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</si>
  <si>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</si>
  <si>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</si>
  <si>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</si>
  <si>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</si>
  <si>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</si>
  <si>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</si>
  <si>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Производство, млн т</t>
  </si>
  <si>
    <t>Группа НЛМК</t>
  </si>
  <si>
    <t>Липецкая площадка</t>
  </si>
  <si>
    <t>НЛМК-Сорт</t>
  </si>
  <si>
    <t>НЛМК Индиана
(НЛМК США)</t>
  </si>
  <si>
    <t>для информации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</si>
  <si>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</si>
  <si>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</si>
  <si>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</si>
  <si>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</si>
  <si>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</si>
  <si>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</si>
  <si>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</si>
  <si>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</si>
  <si>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>Производство металлопродукции Группы</t>
  </si>
  <si>
    <t>Производство металлопродукции Липецкой площадки</t>
  </si>
  <si>
    <t xml:space="preserve">Товарный чугун </t>
  </si>
  <si>
    <t xml:space="preserve">Производственные мощности по выплавке стали </t>
  </si>
  <si>
    <t>млн т/г</t>
  </si>
  <si>
    <t xml:space="preserve">   НСММЗ</t>
  </si>
  <si>
    <t xml:space="preserve">Итого Группа НЛМК </t>
  </si>
  <si>
    <t>Мощности по производству ЖРС</t>
  </si>
  <si>
    <t>Стойленский ГОК</t>
  </si>
  <si>
    <t xml:space="preserve">  ЖР концентрат (66-67% Fe)</t>
  </si>
  <si>
    <t xml:space="preserve">  Аглоруда, (34%, 52% Fe )</t>
  </si>
  <si>
    <t>Алтай-Кокс</t>
  </si>
  <si>
    <r>
      <t xml:space="preserve">   НЛМК Калуга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</si>
  <si>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</si>
  <si>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t xml:space="preserve">Мощности по производству кокса </t>
    </r>
    <r>
      <rPr>
        <b/>
        <vertAlign val="superscript"/>
        <sz val="12"/>
        <color rgb="FF00B0F0"/>
        <rFont val="Calibri"/>
        <family val="2"/>
        <charset val="204"/>
      </rPr>
      <t>3</t>
    </r>
  </si>
  <si>
    <r>
      <t xml:space="preserve">1 </t>
    </r>
    <r>
      <rPr>
        <sz val="8"/>
        <color rgb="FF404040"/>
        <rFont val="Calibri"/>
        <family val="2"/>
        <charset val="204"/>
      </rPr>
      <t>На новой производственной площадке Сортового дивизиона - НЛМК-Калуга - в мае-июне 2013 г были успешно проведены первые тестовые запуски сталеплавильного и прокатного оборудования. На данный момент предприятие производит и отгружает продукцию, полученную в режиме горячих испытаний.</t>
    </r>
  </si>
  <si>
    <r>
      <t xml:space="preserve">2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</si>
  <si>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r>
      <t xml:space="preserve">3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</si>
  <si>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Для информации: Продажи NBH 
(9М 2013 г и 2012 г внутри Группы)</t>
  </si>
  <si>
    <t xml:space="preserve">   доля продаж российских активов на экспорт</t>
  </si>
  <si>
    <t>1 кв. 
2014</t>
  </si>
  <si>
    <t xml:space="preserve">   в т.ч. НЛМК-Калуга</t>
  </si>
  <si>
    <t>2 кв. 
2014</t>
  </si>
  <si>
    <r>
      <t xml:space="preserve">Результаты операционной деятельности ОАО "НЛМК" и основных дочерних компаний за 2 кв. 2014 г 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</si>
  <si>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>1пг. 2014</t>
  </si>
  <si>
    <t>1пг. 2013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</si>
  <si>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все данные по объемам производства и реализации за 2 кв. 2014 года являются предварительными и могут быть уточнены.</t>
    </r>
  </si>
  <si>
    <t>Справочно: динамика 1пг.'14 к 1пг.'13</t>
  </si>
  <si>
    <t>Справочно: динамика 2013 г. к 2012 г.</t>
  </si>
  <si>
    <r>
      <t xml:space="preserve">Стальной сегмент </t>
    </r>
    <r>
      <rPr>
        <b/>
        <vertAlign val="superscript"/>
        <sz val="11"/>
        <color rgb="FF404040"/>
        <rFont val="Calibri"/>
        <family val="2"/>
        <charset val="204"/>
      </rPr>
      <t>2</t>
    </r>
  </si>
  <si>
    <r>
      <t xml:space="preserve">Слябы в т.ч. на </t>
    </r>
    <r>
      <rPr>
        <vertAlign val="superscript"/>
        <sz val="11"/>
        <color rgb="FF404040"/>
        <rFont val="Calibri"/>
        <family val="2"/>
        <charset val="204"/>
      </rPr>
      <t>3</t>
    </r>
  </si>
  <si>
    <r>
      <t>Продажи кокса с площадки Алтай-Кокс</t>
    </r>
    <r>
      <rPr>
        <vertAlign val="superscript"/>
        <sz val="11"/>
        <color rgb="FF404040"/>
        <rFont val="Calibri"/>
        <family val="2"/>
        <charset val="204"/>
      </rPr>
      <t>4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</si>
  <si>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</si>
  <si>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Продажи слябов на прокатные активы NBH отражались как внутригрупповые продажи до 3 кв. 2013 г включительно. С 4 кв. 2013 г в связи с деконсолидацией NBH продажи слябов на данные активы отражаются как внешние продажи (продажи третьим лицам). 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</si>
  <si>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</si>
  <si>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Сегмент сортовой прокат </t>
    </r>
    <r>
      <rPr>
        <b/>
        <vertAlign val="superscript"/>
        <sz val="11"/>
        <color rgb="FF404040"/>
        <rFont val="Calibri"/>
        <family val="2"/>
        <charset val="204"/>
      </rPr>
      <t>5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</si>
  <si>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Продажи по сегменту в таблице продаж представлены без учета реализации через трейдеров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</si>
  <si>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</si>
  <si>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</si>
  <si>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</si>
  <si>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 В 1 и 2 кв. 2014 г. продажи слябов составили 2 тыс. т и 3 тыс. т, соответственно.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</si>
  <si>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</si>
  <si>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Производство и продажи готового проката NLMK Belgium Holdings за 9 месяцев 2013 г и 2012 г входили в состав консолидированных продаж Группы. Начиная с 4 кв. 2013 г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</si>
  <si>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9</t>
    </r>
  </si>
  <si>
    <r>
      <rPr>
        <vertAlign val="superscript"/>
        <sz val="8"/>
        <color rgb="FF404040"/>
        <rFont val="Calibri"/>
        <family val="2"/>
        <charset val="204"/>
      </rPr>
      <t>9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</si>
  <si>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r>
      <t xml:space="preserve">Итого металлопродукция </t>
    </r>
    <r>
      <rPr>
        <b/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</si>
  <si>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Включая производство товарного чугуна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</si>
</sst>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3" formatCode="_-* #,##0.00_р_._-;\-* #,##0.00_р_._-;_-* &quot;-&quot;??_р_._-;_-@_-"/>
    <numFmt numFmtId="164" formatCode="_-* #,##0.00\ _р_._-;\-* #,##0.00\ _р_._-;_-* &quot;-&quot;??\ _р_._-;_-@_-"/>
    <numFmt numFmtId="165" formatCode="0.000"/>
    <numFmt numFmtId="166" formatCode="_(* #,##0.00_);_(* \(#,##0.00\);_(* &quot;-&quot;??_);_(@_)"/>
    <numFmt numFmtId="167" formatCode="_(* #,##0.000_);_(* \(#,##0.000\);_(* &quot;-&quot;??_);_(@_)"/>
    <numFmt numFmtId="168" formatCode="0.0%"/>
    <numFmt numFmtId="169" formatCode="#,##0.0\ ;\(#,##0.0\)"/>
    <numFmt numFmtId="170" formatCode="\€#,##0.0_);\(\€#,##0.0\);@_)"/>
    <numFmt numFmtId="171" formatCode="@&quot; ($)&quot;"/>
    <numFmt numFmtId="172" formatCode="@&quot; (%)&quot;"/>
    <numFmt numFmtId="173" formatCode="@&quot; (£)&quot;"/>
    <numFmt numFmtId="174" formatCode="@&quot; (¥)&quot;"/>
    <numFmt numFmtId="175" formatCode="@&quot; (€)&quot;"/>
    <numFmt numFmtId="176" formatCode="@&quot; (x)&quot;"/>
    <numFmt numFmtId="177" formatCode="0.0_);\(0.0\);\-"/>
    <numFmt numFmtId="178" formatCode="0.0_)\%;\(0.0\)\%;0.0_)\%;@_)_%"/>
    <numFmt numFmtId="179" formatCode="0.0%_);\(0.0%\)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;\(#,##0.00\)_x_x_x_x_x;0.00_x_x_x_x_x;@_x_x_x_x_x"/>
    <numFmt numFmtId="190" formatCode="#,##0.00_x_x_x_x_x_x;\(#,##0.00\)_x_x_x_x_x_x;0.00_x_x_x_x_x_x;@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.0_)_x;\(#,##0.0\)_x"/>
    <numFmt numFmtId="196" formatCode="#,##0.0_);\(#,##0.0\)"/>
    <numFmt numFmtId="197" formatCode="#,##0.0_);\(#,##0.0\);#,##0.0_);@_)"/>
    <numFmt numFmtId="198" formatCode="#,##0.0000_);\(#,##0.0000\);\-_)"/>
    <numFmt numFmtId="199" formatCode="#,##0_);\(#,##0\);#,##0_);@_)"/>
    <numFmt numFmtId="200" formatCode="0.0000%"/>
    <numFmt numFmtId="201" formatCode="&quot;$&quot;_(#,##0.00_);&quot;$&quot;\(#,##0.00\)"/>
    <numFmt numFmtId="202" formatCode="&quot;$&quot;_(#,##0.00_);&quot;$&quot;\(#,##0.00\);&quot;$&quot;_(0.00_);@_)"/>
    <numFmt numFmtId="203" formatCode="&quot;£&quot;_(#,##0.00_);&quot;£&quot;\(#,##0.00\)"/>
    <numFmt numFmtId="204" formatCode="&quot;£&quot;_(#,##0.00_);&quot;£&quot;\(#,##0.00\);&quot;£&quot;_(0.00_);@_)"/>
    <numFmt numFmtId="205" formatCode="#,##0.00000_);\(#,##0.00000\);\-_)"/>
    <numFmt numFmtId="206" formatCode="&quot;SFr.&quot;_(#,##0.00_);&quot;SFr.&quot;\(#,##0.00\)"/>
    <numFmt numFmtId="207" formatCode="0.0000000"/>
    <numFmt numFmtId="208" formatCode="#,##0.00_);\(#,##0.00\);0.00_);@_)"/>
    <numFmt numFmtId="209" formatCode="#,##0_);\(#,##0\);\-_)"/>
    <numFmt numFmtId="210" formatCode="#,##0.00_);\(#,##0.00\);\-_)"/>
    <numFmt numFmtId="211" formatCode="\€_(#,##0.00_);\€\(#,##0.00\);\€_(0.00_);@_)"/>
    <numFmt numFmtId="212" formatCode="0.0\x;;"/>
    <numFmt numFmtId="213" formatCode="0.0%_);\(0.0%\);\-"/>
    <numFmt numFmtId="214" formatCode="#,##0.0_)\x;\(#,##0.0\)\x"/>
    <numFmt numFmtId="215" formatCode="#,##0_)\x;\(#,##0\)\x;0_)\x;@_)_x"/>
    <numFmt numFmtId="216" formatCode="#,##0.0_)\x;\(#,##0.0\)\x;0.0_)\x;@_)_x"/>
    <numFmt numFmtId="217" formatCode="#,##0.000_);\(#,##0.000\);\-_)"/>
    <numFmt numFmtId="218" formatCode="0.00\x;;\-"/>
    <numFmt numFmtId="219" formatCode="#,##0_)_x;\(#,##0\)_x;0_)_x;@_)_x"/>
    <numFmt numFmtId="220" formatCode="#,##0.0_)_x;\(#,##0.0\)_x;0.0_)_x;@_)_x"/>
    <numFmt numFmtId="221" formatCode="#&quot;E&quot;"/>
    <numFmt numFmtId="222" formatCode="\£#,##0.0_);\(\£#,##0.0\);\-"/>
    <numFmt numFmtId="223" formatCode="0.0_)\%;\(0.0\)\%"/>
    <numFmt numFmtId="224" formatCode="#0.0\x"/>
    <numFmt numFmtId="225" formatCode="#,##0.0_)_%;\(#,##0.0\)_%"/>
    <numFmt numFmtId="226" formatCode="#,##0.0;\-#,##0.0"/>
    <numFmt numFmtId="227" formatCode="0_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0&quot;A&quot;"/>
    <numFmt numFmtId="231" formatCode="#,##0;\(#,##0\)"/>
    <numFmt numFmtId="232" formatCode="0\A"/>
    <numFmt numFmtId="233" formatCode="0.00%&quot; Stock Pooling&quot;"/>
    <numFmt numFmtId="234" formatCode="#,##0.0"/>
    <numFmt numFmtId="235" formatCode="#,##0_);\(#,##0\);\-_);"/>
    <numFmt numFmtId="236" formatCode="#,##0.0_x\);\(#,##0.0\)_x;#,##0.0_x\);@_x\)"/>
    <numFmt numFmtId="237" formatCode="&quot;$&quot;#,##0_);[Red]\(&quot;$&quot;#,##0\)"/>
    <numFmt numFmtId="238" formatCode="&quot;$&quot;#,##0.00_);[Red]\(&quot;$&quot;#,##0.00\)"/>
    <numFmt numFmtId="239" formatCode="0.0"/>
    <numFmt numFmtId="240" formatCode="###0.0;\(###0.0\)"/>
    <numFmt numFmtId="241" formatCode="#,##0_%_);\(#,##0\)_%;#,##0_%_);@_%_)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0.0000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#,##0.0%_);\(#,##0.0%\);\-_)"/>
    <numFmt numFmtId="290" formatCode="&quot;$&quot;#,##0_);\(&quot;$&quot;#,##0\)"/>
    <numFmt numFmtId="291" formatCode="_-* #,##0.0_-_x_x;\-* #,##0.0_-_x_x;_-* &quot;-&quot;??_-_x_x;_-@_-_x_x"/>
    <numFmt numFmtId="292" formatCode="&quot;£&quot;#,##0.00;\-&quot;£&quot;#,##0.00"/>
    <numFmt numFmtId="293" formatCode="&quot;$&quot;#,##0.00_);\(&quot;$&quot;#,##0.00\)"/>
    <numFmt numFmtId="294" formatCode="#,##0______;;&quot;------------      &quot;"/>
    <numFmt numFmtId="295" formatCode="&quot;$&quot;#,##0.000_);\(&quot;$&quot;#,##0.000\)"/>
    <numFmt numFmtId="296" formatCode="[$-419]mmmm;@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.000_р_._-;\-* #,##0.000_р_._-;_-* &quot;-&quot;??_р_._-;_-@_-"/>
  </numFmts>
  <fonts count="1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sz val="10"/>
      <name val="Courier"/>
      <family val="1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PragmaticaCTT"/>
    </font>
    <font>
      <sz val="10"/>
      <name val="Arial Cyr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0"/>
      <name val="Helv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b/>
      <sz val="10"/>
      <color indexed="30"/>
      <name val="Arial Cyr"/>
      <charset val="204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b/>
      <sz val="12"/>
      <name val="Arial Cyr"/>
      <family val="2"/>
      <charset val="204"/>
    </font>
    <font>
      <sz val="10"/>
      <name val="GillSans Light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1"/>
      <name val="Arial Cyr"/>
      <family val="2"/>
      <charset val="204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i/>
      <sz val="14"/>
      <color indexed="17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sz val="12"/>
      <name val="Arial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0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33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169" fontId="22" fillId="0" borderId="0"/>
    <xf numFmtId="0" fontId="22" fillId="0" borderId="0"/>
    <xf numFmtId="170" fontId="23" fillId="0" borderId="0" applyFont="0" applyFill="0" applyBorder="0" applyAlignment="0" applyProtection="0"/>
    <xf numFmtId="0" fontId="24" fillId="0" borderId="0" applyFont="0" applyFill="0" applyBorder="0" applyAlignment="0"/>
    <xf numFmtId="171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horizontal="left" wrapText="1"/>
    </xf>
    <xf numFmtId="0" fontId="2" fillId="0" borderId="0" applyFont="0" applyFill="0" applyBorder="0" applyProtection="0">
      <alignment horizontal="left" wrapText="1"/>
    </xf>
    <xf numFmtId="173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4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6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7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9" fontId="2" fillId="0" borderId="0">
      <alignment horizontal="right"/>
    </xf>
    <xf numFmtId="0" fontId="2" fillId="0" borderId="0">
      <alignment horizontal="right"/>
    </xf>
    <xf numFmtId="190" fontId="2" fillId="0" borderId="0" applyFont="0" applyProtection="0">
      <alignment horizontal="right"/>
    </xf>
    <xf numFmtId="0" fontId="2" fillId="0" borderId="0" applyFont="0" applyProtection="0">
      <alignment horizontal="right"/>
    </xf>
    <xf numFmtId="191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5" fontId="26" fillId="7" borderId="7" applyNumberFormat="0">
      <alignment horizontal="center" vertical="center"/>
    </xf>
    <xf numFmtId="168" fontId="27" fillId="0" borderId="0"/>
    <xf numFmtId="0" fontId="27" fillId="0" borderId="0"/>
    <xf numFmtId="196" fontId="2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10" fontId="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12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2" fontId="2" fillId="8" borderId="0" applyNumberFormat="0" applyFont="0" applyAlignment="0" applyProtection="0"/>
    <xf numFmtId="38" fontId="3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5" fillId="0" borderId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>
      <alignment horizontal="left"/>
    </xf>
    <xf numFmtId="212" fontId="2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212" fontId="2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227" fontId="37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8" applyNumberFormat="0" applyFill="0" applyAlignment="0" applyProtection="0"/>
    <xf numFmtId="212" fontId="2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2" fillId="0" borderId="10" applyNumberFormat="0" applyFill="0" applyProtection="0">
      <alignment horizontal="center"/>
    </xf>
    <xf numFmtId="212" fontId="2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212" fontId="2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227" fontId="41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5" fillId="0" borderId="0"/>
    <xf numFmtId="0" fontId="43" fillId="0" borderId="0"/>
    <xf numFmtId="0" fontId="2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11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6" fontId="2" fillId="0" borderId="0" applyFont="0" applyFill="0" applyBorder="0" applyAlignment="0"/>
    <xf numFmtId="0" fontId="32" fillId="9" borderId="0"/>
    <xf numFmtId="0" fontId="47" fillId="0" borderId="0">
      <alignment horizontal="right"/>
    </xf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8" fillId="0" borderId="0" applyFont="0" applyFill="0" applyBorder="0" applyAlignment="0">
      <alignment vertical="center"/>
    </xf>
    <xf numFmtId="231" fontId="48" fillId="10" borderId="0" applyNumberFormat="0" applyFont="0" applyBorder="0" applyAlignment="0">
      <alignment horizontal="right"/>
    </xf>
    <xf numFmtId="232" fontId="49" fillId="10" borderId="12" applyFont="0">
      <alignment horizontal="right"/>
    </xf>
    <xf numFmtId="0" fontId="33" fillId="0" borderId="0" applyNumberFormat="0" applyFill="0" applyBorder="0" applyAlignment="0" applyProtection="0"/>
    <xf numFmtId="0" fontId="25" fillId="0" borderId="0"/>
    <xf numFmtId="233" fontId="2" fillId="0" borderId="0"/>
    <xf numFmtId="234" fontId="2" fillId="0" borderId="0"/>
    <xf numFmtId="0" fontId="26" fillId="7" borderId="13" applyNumberFormat="0" applyAlignment="0" applyProtection="0"/>
    <xf numFmtId="235" fontId="50" fillId="7" borderId="0" applyNumberFormat="0" applyBorder="0">
      <alignment horizontal="center" vertical="center"/>
    </xf>
    <xf numFmtId="179" fontId="2" fillId="0" borderId="0" applyNumberFormat="0" applyFont="0" applyAlignment="0"/>
    <xf numFmtId="0" fontId="51" fillId="0" borderId="0" applyNumberFormat="0" applyFill="0" applyBorder="0" applyAlignment="0" applyProtection="0"/>
    <xf numFmtId="0" fontId="26" fillId="7" borderId="14">
      <alignment horizontal="center" vertical="center"/>
    </xf>
    <xf numFmtId="0" fontId="52" fillId="7" borderId="15">
      <alignment horizontal="center"/>
    </xf>
    <xf numFmtId="236" fontId="53" fillId="0" borderId="0"/>
    <xf numFmtId="209" fontId="28" fillId="0" borderId="13" applyNumberFormat="0" applyFont="0" applyFill="0" applyAlignment="0">
      <alignment vertical="center"/>
    </xf>
    <xf numFmtId="0" fontId="54" fillId="0" borderId="1" applyBorder="0"/>
    <xf numFmtId="237" fontId="2" fillId="0" borderId="0" applyFont="0" applyFill="0" applyBorder="0" applyAlignment="0" applyProtection="0"/>
    <xf numFmtId="238" fontId="2" fillId="11" borderId="16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33" fillId="12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9" fontId="58" fillId="0" borderId="0"/>
    <xf numFmtId="240" fontId="2" fillId="0" borderId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7" applyNumberFormat="0" applyFill="0" applyBorder="0" applyAlignment="0" applyProtection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17" applyBorder="0">
      <alignment horizontal="center"/>
    </xf>
    <xf numFmtId="0" fontId="3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41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7" fontId="64" fillId="0" borderId="0" applyFont="0" applyFill="0" applyBorder="0" applyAlignment="0" applyProtection="0"/>
    <xf numFmtId="164" fontId="65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66" fillId="0" borderId="0" applyNumberFormat="0" applyFill="0" applyBorder="0">
      <alignment horizontal="right"/>
    </xf>
    <xf numFmtId="0" fontId="67" fillId="0" borderId="6">
      <alignment horizontal="left"/>
    </xf>
    <xf numFmtId="0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8" fillId="0" borderId="18">
      <protection locked="0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223" fontId="2" fillId="0" borderId="0" applyFont="0" applyFill="0" applyBorder="0" applyAlignment="0" applyProtection="0"/>
    <xf numFmtId="242" fontId="64" fillId="0" borderId="0" applyFont="0" applyFill="0" applyBorder="0" applyAlignment="0" applyProtection="0"/>
    <xf numFmtId="243" fontId="69" fillId="0" borderId="0" applyFont="0" applyFill="0" applyBorder="0" applyAlignment="0" applyProtection="0"/>
    <xf numFmtId="244" fontId="2" fillId="0" borderId="0" applyFont="0" applyFill="0" applyBorder="0" applyAlignment="0" applyProtection="0"/>
    <xf numFmtId="17" fontId="44" fillId="0" borderId="19"/>
    <xf numFmtId="0" fontId="70" fillId="0" borderId="0" applyNumberFormat="0">
      <alignment horizontal="right"/>
    </xf>
    <xf numFmtId="245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247" fontId="71" fillId="13" borderId="20" applyFont="0" applyFill="0" applyBorder="0" applyAlignment="0">
      <alignment horizontal="center"/>
    </xf>
    <xf numFmtId="231" fontId="2" fillId="0" borderId="0"/>
    <xf numFmtId="248" fontId="2" fillId="0" borderId="0" applyFont="0" applyFill="0" applyBorder="0" applyAlignment="0" applyProtection="0"/>
    <xf numFmtId="0" fontId="33" fillId="0" borderId="0" applyFill="0" applyBorder="0" applyAlignment="0" applyProtection="0"/>
    <xf numFmtId="165" fontId="2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253" fontId="72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53" fillId="0" borderId="21" applyNumberFormat="0" applyFont="0" applyFill="0" applyAlignment="0" applyProtection="0"/>
    <xf numFmtId="254" fontId="2" fillId="0" borderId="0"/>
    <xf numFmtId="0" fontId="7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" fillId="0" borderId="0"/>
    <xf numFmtId="255" fontId="28" fillId="0" borderId="0" applyFont="0" applyFill="0" applyBorder="0" applyAlignment="0">
      <alignment vertical="center"/>
    </xf>
    <xf numFmtId="256" fontId="74" fillId="14" borderId="22" applyNumberFormat="0" applyFont="0" applyBorder="0" applyAlignment="0" applyProtection="0">
      <alignment horizontal="right"/>
    </xf>
    <xf numFmtId="257" fontId="2" fillId="0" borderId="0" applyFill="0" applyBorder="0" applyAlignment="0" applyProtection="0"/>
    <xf numFmtId="2" fontId="2" fillId="0" borderId="0" applyFill="0" applyBorder="0" applyAlignment="0" applyProtection="0"/>
    <xf numFmtId="258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77" fillId="0" borderId="0" applyNumberFormat="0" applyFill="0" applyBorder="0" applyAlignment="0" applyProtection="0"/>
    <xf numFmtId="1" fontId="33" fillId="0" borderId="0" applyNumberFormat="0" applyBorder="0" applyAlignment="0" applyProtection="0"/>
    <xf numFmtId="0" fontId="78" fillId="0" borderId="0">
      <alignment horizontal="right"/>
    </xf>
    <xf numFmtId="259" fontId="2" fillId="0" borderId="23" applyNumberFormat="0" applyFill="0" applyBorder="0" applyAlignment="0" applyProtection="0"/>
    <xf numFmtId="260" fontId="2" fillId="0" borderId="0"/>
    <xf numFmtId="261" fontId="74" fillId="0" borderId="0">
      <alignment vertical="center"/>
    </xf>
    <xf numFmtId="235" fontId="79" fillId="15" borderId="0" applyNumberFormat="0" applyBorder="0">
      <alignment horizontal="center" vertical="center"/>
    </xf>
    <xf numFmtId="0" fontId="80" fillId="7" borderId="0"/>
    <xf numFmtId="49" fontId="77" fillId="0" borderId="0">
      <alignment horizontal="right"/>
    </xf>
    <xf numFmtId="49" fontId="77" fillId="0" borderId="0">
      <alignment horizontal="right"/>
    </xf>
    <xf numFmtId="49" fontId="81" fillId="0" borderId="0">
      <alignment horizontal="right"/>
    </xf>
    <xf numFmtId="261" fontId="74" fillId="0" borderId="0">
      <alignment vertical="center"/>
    </xf>
    <xf numFmtId="168" fontId="25" fillId="16" borderId="24" applyNumberFormat="0" applyFont="0" applyAlignment="0"/>
    <xf numFmtId="0" fontId="53" fillId="0" borderId="0" applyFont="0" applyFill="0" applyBorder="0" applyAlignment="0" applyProtection="0">
      <alignment horizontal="right"/>
    </xf>
    <xf numFmtId="0" fontId="82" fillId="0" borderId="0" applyProtection="0">
      <alignment horizontal="right"/>
    </xf>
    <xf numFmtId="0" fontId="83" fillId="0" borderId="0">
      <alignment horizontal="center"/>
    </xf>
    <xf numFmtId="0" fontId="83" fillId="0" borderId="0">
      <alignment horizontal="center"/>
    </xf>
    <xf numFmtId="0" fontId="84" fillId="0" borderId="0" applyProtection="0">
      <alignment horizontal="left"/>
    </xf>
    <xf numFmtId="0" fontId="85" fillId="0" borderId="0" applyProtection="0">
      <alignment horizontal="left"/>
    </xf>
    <xf numFmtId="0" fontId="86" fillId="13" borderId="0" applyNumberFormat="0" applyBorder="0" applyProtection="0">
      <alignment horizontal="center"/>
    </xf>
    <xf numFmtId="0" fontId="87" fillId="0" borderId="0"/>
    <xf numFmtId="262" fontId="2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196" fontId="90" fillId="0" borderId="0" applyFill="0" applyBorder="0" applyProtection="0">
      <alignment horizontal="right"/>
    </xf>
    <xf numFmtId="0" fontId="32" fillId="17" borderId="0" applyNumberFormat="0" applyFont="0" applyBorder="0" applyAlignment="0" applyProtection="0"/>
    <xf numFmtId="10" fontId="24" fillId="18" borderId="0"/>
    <xf numFmtId="0" fontId="91" fillId="0" borderId="0" applyNumberFormat="0" applyFill="0" applyBorder="0" applyAlignment="0">
      <protection locked="0"/>
    </xf>
    <xf numFmtId="196" fontId="91" fillId="0" borderId="0" applyNumberFormat="0" applyBorder="0" applyAlignment="0" applyProtection="0"/>
    <xf numFmtId="0" fontId="92" fillId="0" borderId="0" applyBorder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4" fontId="34" fillId="0" borderId="0" applyFill="0" applyBorder="0" applyProtection="0"/>
    <xf numFmtId="263" fontId="2" fillId="0" borderId="0" applyFont="0" applyFill="0" applyBorder="0" applyAlignment="0" applyProtection="0"/>
    <xf numFmtId="264" fontId="94" fillId="0" borderId="0" applyNumberFormat="0" applyFill="0" applyBorder="0" applyAlignment="0" applyProtection="0"/>
    <xf numFmtId="0" fontId="95" fillId="0" borderId="0"/>
    <xf numFmtId="37" fontId="96" fillId="0" borderId="0" applyNumberFormat="0" applyFill="0" applyBorder="0" applyAlignment="0" applyProtection="0"/>
    <xf numFmtId="3" fontId="97" fillId="0" borderId="0"/>
    <xf numFmtId="231" fontId="2" fillId="0" borderId="0" applyFont="0" applyFill="0" applyBorder="0" applyAlignment="0" applyProtection="0"/>
    <xf numFmtId="26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98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9" fillId="0" borderId="0" applyFont="0" applyFill="0" applyBorder="0" applyAlignment="0" applyProtection="0"/>
    <xf numFmtId="269" fontId="99" fillId="0" borderId="0" applyFont="0" applyFill="0" applyBorder="0" applyAlignment="0" applyProtection="0"/>
    <xf numFmtId="270" fontId="24" fillId="0" borderId="0" applyFont="0" applyFill="0" applyBorder="0" applyAlignment="0" applyProtection="0"/>
    <xf numFmtId="0" fontId="100" fillId="2" borderId="25">
      <alignment horizontal="left" vertical="top" indent="2"/>
    </xf>
    <xf numFmtId="271" fontId="99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5" fontId="101" fillId="0" borderId="24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76" fontId="2" fillId="0" borderId="0" applyFill="0" applyBorder="0" applyAlignment="0" applyProtection="0"/>
    <xf numFmtId="277" fontId="2" fillId="0" borderId="0" applyFill="0" applyBorder="0" applyAlignment="0" applyProtection="0"/>
    <xf numFmtId="278" fontId="9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9" fontId="22" fillId="0" borderId="0"/>
    <xf numFmtId="280" fontId="99" fillId="0" borderId="0" applyFont="0" applyFill="0" applyBorder="0" applyAlignment="0" applyProtection="0"/>
    <xf numFmtId="281" fontId="2" fillId="0" borderId="0"/>
    <xf numFmtId="282" fontId="64" fillId="0" borderId="0"/>
    <xf numFmtId="0" fontId="102" fillId="0" borderId="0" applyFont="0">
      <protection locked="0"/>
    </xf>
    <xf numFmtId="0" fontId="26" fillId="7" borderId="14">
      <alignment horizontal="center" wrapText="1"/>
    </xf>
    <xf numFmtId="0" fontId="2" fillId="2" borderId="0"/>
    <xf numFmtId="0" fontId="103" fillId="0" borderId="0"/>
    <xf numFmtId="0" fontId="104" fillId="0" borderId="0">
      <alignment horizontal="right"/>
    </xf>
    <xf numFmtId="283" fontId="2" fillId="0" borderId="0"/>
    <xf numFmtId="284" fontId="22" fillId="0" borderId="0"/>
    <xf numFmtId="0" fontId="32" fillId="0" borderId="26"/>
    <xf numFmtId="0" fontId="105" fillId="0" borderId="0"/>
    <xf numFmtId="0" fontId="33" fillId="0" borderId="0"/>
    <xf numFmtId="0" fontId="106" fillId="0" borderId="0"/>
    <xf numFmtId="37" fontId="107" fillId="0" borderId="0" applyAlignment="0"/>
    <xf numFmtId="37" fontId="108" fillId="0" borderId="0" applyNumberFormat="0" applyFill="0" applyAlignment="0"/>
    <xf numFmtId="2" fontId="32" fillId="0" borderId="0" applyBorder="0" applyProtection="0"/>
    <xf numFmtId="0" fontId="109" fillId="0" borderId="0">
      <alignment horizontal="right"/>
    </xf>
    <xf numFmtId="0" fontId="44" fillId="0" borderId="0"/>
    <xf numFmtId="0" fontId="2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1" fontId="114" fillId="0" borderId="0" applyFill="0" applyBorder="0">
      <alignment horizontal="center"/>
    </xf>
    <xf numFmtId="0" fontId="33" fillId="0" borderId="0"/>
    <xf numFmtId="0" fontId="22" fillId="0" borderId="0"/>
    <xf numFmtId="234" fontId="115" fillId="0" borderId="24">
      <alignment horizontal="right" vertical="center"/>
    </xf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4" fontId="2" fillId="0" borderId="0" applyNumberFormat="0" applyFill="0" applyBorder="0" applyAlignment="0" applyProtection="0"/>
    <xf numFmtId="28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17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8" fillId="0" borderId="0" applyProtection="0">
      <alignment horizontal="right" vertical="center"/>
    </xf>
    <xf numFmtId="0" fontId="119" fillId="0" borderId="0">
      <alignment vertical="center"/>
    </xf>
    <xf numFmtId="0" fontId="120" fillId="2" borderId="27"/>
    <xf numFmtId="286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64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122" fillId="0" borderId="0" applyFont="0" applyFill="0" applyBorder="0" applyAlignment="0" applyProtection="0">
      <alignment horizontal="center"/>
    </xf>
    <xf numFmtId="289" fontId="99" fillId="0" borderId="0" applyFont="0" applyFill="0" applyBorder="0" applyAlignment="0" applyProtection="0"/>
    <xf numFmtId="290" fontId="24" fillId="0" borderId="0" applyFont="0" applyFill="0" applyBorder="0" applyAlignment="0" applyProtection="0"/>
    <xf numFmtId="0" fontId="106" fillId="0" borderId="0"/>
    <xf numFmtId="291" fontId="2" fillId="0" borderId="0"/>
    <xf numFmtId="0" fontId="33" fillId="0" borderId="0" applyFont="0" applyFill="0" applyBorder="0" applyAlignment="0" applyProtection="0"/>
    <xf numFmtId="10" fontId="2" fillId="0" borderId="0" applyFill="0" applyBorder="0" applyAlignment="0" applyProtection="0"/>
    <xf numFmtId="292" fontId="2" fillId="0" borderId="0"/>
    <xf numFmtId="9" fontId="2" fillId="0" borderId="28"/>
    <xf numFmtId="293" fontId="123" fillId="0" borderId="0" applyFont="0" applyFill="0" applyBorder="0" applyAlignment="0" applyProtection="0"/>
    <xf numFmtId="294" fontId="124" fillId="0" borderId="29" applyBorder="0">
      <alignment horizontal="right"/>
      <protection locked="0"/>
    </xf>
    <xf numFmtId="0" fontId="125" fillId="19" borderId="30"/>
    <xf numFmtId="0" fontId="34" fillId="20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295" fontId="2" fillId="0" borderId="0">
      <alignment vertical="top"/>
    </xf>
    <xf numFmtId="0" fontId="2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239" fontId="32" fillId="21" borderId="31" applyNumberFormat="0" applyFont="0" applyBorder="0" applyAlignment="0" applyProtection="0">
      <alignment horizontal="center"/>
    </xf>
    <xf numFmtId="0" fontId="126" fillId="0" borderId="0" applyNumberFormat="0" applyFill="0" applyBorder="0" applyProtection="0">
      <alignment horizontal="right" vertical="center"/>
    </xf>
    <xf numFmtId="0" fontId="127" fillId="0" borderId="0" applyNumberFormat="0" applyBorder="0"/>
    <xf numFmtId="296" fontId="128" fillId="0" borderId="0" applyNumberFormat="0" applyFill="0" applyBorder="0" applyAlignment="0" applyProtection="0"/>
    <xf numFmtId="0" fontId="2" fillId="0" borderId="32">
      <alignment vertical="center"/>
    </xf>
    <xf numFmtId="4" fontId="34" fillId="22" borderId="33" applyNumberFormat="0" applyProtection="0">
      <alignment horizontal="left" vertical="center" indent="1"/>
    </xf>
    <xf numFmtId="4" fontId="34" fillId="0" borderId="33" applyNumberFormat="0" applyProtection="0">
      <alignment horizontal="right" vertical="center"/>
    </xf>
    <xf numFmtId="4" fontId="34" fillId="22" borderId="33" applyNumberFormat="0" applyProtection="0">
      <alignment horizontal="left" vertical="center" indent="1"/>
    </xf>
    <xf numFmtId="297" fontId="64" fillId="0" borderId="0" applyFont="0" applyFill="0" applyBorder="0" applyAlignment="0" applyProtection="0"/>
    <xf numFmtId="1" fontId="106" fillId="23" borderId="0" applyNumberFormat="0" applyFont="0" applyBorder="0" applyAlignment="0">
      <alignment horizontal="left"/>
    </xf>
    <xf numFmtId="1" fontId="2" fillId="0" borderId="0"/>
    <xf numFmtId="298" fontId="2" fillId="0" borderId="0" applyFill="0" applyBorder="0"/>
    <xf numFmtId="299" fontId="2" fillId="0" borderId="0" applyFont="0"/>
    <xf numFmtId="0" fontId="47" fillId="0" borderId="0" applyNumberFormat="0" applyFill="0" applyBorder="0" applyAlignment="0" applyProtection="0">
      <alignment horizontal="center"/>
    </xf>
    <xf numFmtId="300" fontId="2" fillId="0" borderId="0" applyFont="0" applyFill="0" applyBorder="0" applyAlignment="0" applyProtection="0"/>
    <xf numFmtId="301" fontId="2" fillId="0" borderId="0"/>
    <xf numFmtId="302" fontId="2" fillId="0" borderId="0"/>
    <xf numFmtId="0" fontId="129" fillId="0" borderId="0"/>
    <xf numFmtId="0" fontId="32" fillId="0" borderId="0" applyNumberFormat="0" applyFont="0" applyFill="0"/>
    <xf numFmtId="196" fontId="99" fillId="24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1" fontId="33" fillId="0" borderId="0" applyFill="0" applyBorder="0" applyProtection="0">
      <alignment horizontal="left" vertical="top" wrapText="1"/>
    </xf>
    <xf numFmtId="303" fontId="74" fillId="0" borderId="0" applyNumberFormat="0" applyFill="0" applyBorder="0" applyAlignment="0" applyProtection="0">
      <alignment horizontal="right" vertical="center" wrapText="1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protection locked="0"/>
    </xf>
    <xf numFmtId="0" fontId="132" fillId="0" borderId="22" applyNumberFormat="0" applyFill="0" applyProtection="0">
      <alignment horizontal="right"/>
    </xf>
    <xf numFmtId="0" fontId="33" fillId="0" borderId="0" applyFill="0" applyBorder="0" applyProtection="0">
      <alignment horizontal="centerContinuous"/>
    </xf>
    <xf numFmtId="234" fontId="133" fillId="19" borderId="34">
      <alignment horizontal="right" vertical="center"/>
    </xf>
    <xf numFmtId="3" fontId="134" fillId="0" borderId="19">
      <alignment horizontal="center" vertical="center" wrapText="1"/>
    </xf>
    <xf numFmtId="0" fontId="132" fillId="0" borderId="4" applyNumberFormat="0" applyProtection="0">
      <alignment horizontal="right"/>
    </xf>
    <xf numFmtId="0" fontId="62" fillId="0" borderId="0" applyBorder="0" applyProtection="0">
      <alignment vertical="center"/>
    </xf>
    <xf numFmtId="0" fontId="62" fillId="0" borderId="17" applyBorder="0" applyProtection="0">
      <alignment horizontal="right" vertical="center"/>
    </xf>
    <xf numFmtId="0" fontId="135" fillId="25" borderId="0" applyBorder="0" applyProtection="0">
      <alignment horizontal="centerContinuous" vertical="center"/>
    </xf>
    <xf numFmtId="0" fontId="135" fillId="26" borderId="17" applyBorder="0" applyProtection="0">
      <alignment horizontal="centerContinuous" vertical="center"/>
    </xf>
    <xf numFmtId="0" fontId="136" fillId="0" borderId="17" applyNumberFormat="0" applyFill="0" applyProtection="0"/>
    <xf numFmtId="0" fontId="2" fillId="0" borderId="0"/>
    <xf numFmtId="0" fontId="137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40" fillId="0" borderId="0" applyFill="0" applyBorder="0" applyProtection="0">
      <alignment horizontal="left"/>
    </xf>
    <xf numFmtId="0" fontId="141" fillId="15" borderId="35"/>
    <xf numFmtId="0" fontId="76" fillId="0" borderId="3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42" fillId="0" borderId="0">
      <alignment horizontal="centerContinuous"/>
    </xf>
    <xf numFmtId="0" fontId="77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3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43" fillId="0" borderId="0" applyNumberFormat="0" applyFont="0" applyFill="0" applyBorder="0" applyAlignment="0"/>
    <xf numFmtId="207" fontId="2" fillId="0" borderId="0" applyFont="0" applyFill="0" applyBorder="0" applyAlignment="0" applyProtection="0"/>
    <xf numFmtId="304" fontId="64" fillId="0" borderId="0" applyFont="0" applyFill="0" applyBorder="0" applyAlignment="0" applyProtection="0"/>
    <xf numFmtId="305" fontId="64" fillId="0" borderId="0" applyFont="0" applyFill="0" applyBorder="0" applyAlignment="0" applyProtection="0"/>
    <xf numFmtId="306" fontId="144" fillId="0" borderId="0"/>
    <xf numFmtId="307" fontId="2" fillId="0" borderId="0"/>
    <xf numFmtId="308" fontId="2" fillId="0" borderId="0"/>
    <xf numFmtId="0" fontId="145" fillId="0" borderId="0" applyNumberFormat="0" applyFill="0" applyBorder="0" applyAlignment="0" applyProtection="0">
      <alignment horizontal="centerContinuous"/>
    </xf>
    <xf numFmtId="0" fontId="5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7" fontId="91" fillId="0" borderId="22" applyNumberFormat="0" applyFont="0" applyFill="0" applyAlignment="0"/>
    <xf numFmtId="0" fontId="2" fillId="0" borderId="37" applyNumberFormat="0" applyFill="0" applyAlignment="0" applyProtection="0"/>
    <xf numFmtId="234" fontId="133" fillId="27" borderId="19">
      <alignment horizontal="right" vertical="center"/>
    </xf>
    <xf numFmtId="3" fontId="44" fillId="15" borderId="19">
      <alignment horizontal="center" vertical="center" wrapText="1"/>
    </xf>
    <xf numFmtId="234" fontId="133" fillId="15" borderId="34">
      <alignment horizontal="right" vertical="center"/>
    </xf>
    <xf numFmtId="239" fontId="125" fillId="19" borderId="19">
      <alignment horizontal="center" vertical="center"/>
    </xf>
    <xf numFmtId="309" fontId="2" fillId="0" borderId="0"/>
    <xf numFmtId="0" fontId="134" fillId="5" borderId="38"/>
    <xf numFmtId="0" fontId="141" fillId="19" borderId="35"/>
    <xf numFmtId="0" fontId="44" fillId="5" borderId="38">
      <alignment horizontal="left" indent="4"/>
    </xf>
    <xf numFmtId="212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22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48" fillId="0" borderId="0">
      <alignment horizontal="center" vertical="center" wrapText="1"/>
    </xf>
    <xf numFmtId="0" fontId="149" fillId="0" borderId="0">
      <alignment horizontal="left" vertical="center"/>
    </xf>
    <xf numFmtId="3" fontId="150" fillId="0" borderId="19">
      <alignment horizontal="center" vertical="center" wrapText="1"/>
    </xf>
    <xf numFmtId="312" fontId="22" fillId="0" borderId="0"/>
    <xf numFmtId="313" fontId="2" fillId="0" borderId="0"/>
    <xf numFmtId="0" fontId="2" fillId="0" borderId="0"/>
    <xf numFmtId="312" fontId="22" fillId="0" borderId="0"/>
    <xf numFmtId="0" fontId="22" fillId="0" borderId="0"/>
    <xf numFmtId="314" fontId="2" fillId="0" borderId="0"/>
    <xf numFmtId="314" fontId="2" fillId="0" borderId="0"/>
    <xf numFmtId="0" fontId="2" fillId="0" borderId="0"/>
    <xf numFmtId="0" fontId="2" fillId="0" borderId="0"/>
    <xf numFmtId="315" fontId="2" fillId="0" borderId="0"/>
    <xf numFmtId="0" fontId="2" fillId="0" borderId="0"/>
    <xf numFmtId="312" fontId="22" fillId="0" borderId="0"/>
    <xf numFmtId="0" fontId="22" fillId="0" borderId="0"/>
    <xf numFmtId="0" fontId="22" fillId="0" borderId="0"/>
    <xf numFmtId="316" fontId="64" fillId="0" borderId="0"/>
    <xf numFmtId="0" fontId="128" fillId="0" borderId="0" applyNumberFormat="0" applyBorder="0"/>
    <xf numFmtId="0" fontId="2" fillId="0" borderId="17" applyBorder="0" applyProtection="0">
      <alignment horizontal="right"/>
    </xf>
    <xf numFmtId="0" fontId="116" fillId="18" borderId="39" applyNumberFormat="0" applyFont="0" applyBorder="0" applyAlignment="0" applyProtection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1" fillId="0" borderId="0"/>
    <xf numFmtId="0" fontId="2" fillId="0" borderId="0"/>
    <xf numFmtId="0" fontId="33" fillId="28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0" fontId="153" fillId="0" borderId="0"/>
    <xf numFmtId="0" fontId="154" fillId="0" borderId="0"/>
    <xf numFmtId="0" fontId="44" fillId="0" borderId="38">
      <alignment horizontal="center" vertical="center" wrapText="1"/>
    </xf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1" fillId="0" borderId="0" xfId="3" applyAlignment="1">
      <alignment vertical="center"/>
    </xf>
    <xf numFmtId="0" fontId="3" fillId="2" borderId="0" xfId="2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/>
    <xf numFmtId="0" fontId="5" fillId="3" borderId="0" xfId="2" applyFont="1" applyFill="1" applyAlignment="1">
      <alignment vertical="center"/>
    </xf>
    <xf numFmtId="0" fontId="6" fillId="3" borderId="0" xfId="2" applyFont="1" applyFill="1" applyAlignment="1"/>
    <xf numFmtId="0" fontId="7" fillId="2" borderId="0" xfId="2" applyFont="1" applyFill="1" applyAlignment="1">
      <alignment vertical="center"/>
    </xf>
    <xf numFmtId="0" fontId="3" fillId="4" borderId="0" xfId="2" applyFont="1" applyFill="1"/>
    <xf numFmtId="0" fontId="4" fillId="2" borderId="0" xfId="2" applyFont="1" applyFill="1" applyAlignment="1">
      <alignment wrapText="1"/>
    </xf>
    <xf numFmtId="0" fontId="4" fillId="5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3" fillId="6" borderId="3" xfId="2" applyNumberFormat="1" applyFont="1" applyFill="1" applyBorder="1" applyAlignment="1">
      <alignment horizontal="center" vertical="center" wrapText="1"/>
    </xf>
    <xf numFmtId="0" fontId="10" fillId="2" borderId="0" xfId="2" applyFont="1" applyFill="1"/>
    <xf numFmtId="0" fontId="4" fillId="2" borderId="4" xfId="2" applyFont="1" applyFill="1" applyBorder="1" applyAlignment="1">
      <alignment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165" fontId="4" fillId="6" borderId="4" xfId="2" applyNumberFormat="1" applyFont="1" applyFill="1" applyBorder="1" applyAlignment="1">
      <alignment horizontal="center" vertical="center" wrapText="1"/>
    </xf>
    <xf numFmtId="0" fontId="4" fillId="2" borderId="0" xfId="2" applyFont="1" applyFill="1"/>
    <xf numFmtId="0" fontId="10" fillId="2" borderId="2" xfId="2" applyFont="1" applyFill="1" applyBorder="1" applyAlignment="1">
      <alignment vertical="center" wrapText="1"/>
    </xf>
    <xf numFmtId="9" fontId="10" fillId="2" borderId="2" xfId="4" applyFont="1" applyFill="1" applyBorder="1" applyAlignment="1">
      <alignment horizontal="center" vertical="center" wrapText="1"/>
    </xf>
    <xf numFmtId="9" fontId="10" fillId="6" borderId="1" xfId="4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3" fillId="2" borderId="0" xfId="2" applyFont="1" applyFill="1" applyAlignment="1">
      <alignment vertical="center"/>
    </xf>
    <xf numFmtId="165" fontId="3" fillId="2" borderId="0" xfId="2" applyNumberFormat="1" applyFont="1" applyFill="1"/>
    <xf numFmtId="9" fontId="3" fillId="2" borderId="0" xfId="5" applyFont="1" applyFill="1"/>
    <xf numFmtId="0" fontId="10" fillId="2" borderId="0" xfId="2" applyFont="1" applyFill="1" applyBorder="1"/>
    <xf numFmtId="165" fontId="10" fillId="2" borderId="2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165" fontId="10" fillId="2" borderId="0" xfId="2" applyNumberFormat="1" applyFont="1" applyFill="1"/>
    <xf numFmtId="165" fontId="3" fillId="5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wrapText="1"/>
    </xf>
    <xf numFmtId="168" fontId="4" fillId="2" borderId="2" xfId="4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8" fontId="3" fillId="2" borderId="2" xfId="4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left" vertical="center" wrapText="1"/>
    </xf>
    <xf numFmtId="165" fontId="3" fillId="2" borderId="0" xfId="2" applyNumberFormat="1" applyFont="1" applyFill="1" applyBorder="1"/>
    <xf numFmtId="0" fontId="3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9" fillId="2" borderId="0" xfId="2" applyFont="1" applyFill="1"/>
    <xf numFmtId="0" fontId="5" fillId="3" borderId="0" xfId="2" applyFont="1" applyFill="1" applyAlignment="1">
      <alignment horizontal="left" wrapText="1"/>
    </xf>
    <xf numFmtId="0" fontId="13" fillId="3" borderId="0" xfId="2" applyFont="1" applyFill="1" applyAlignment="1">
      <alignment wrapText="1"/>
    </xf>
    <xf numFmtId="0" fontId="3" fillId="5" borderId="0" xfId="2" applyFont="1" applyFill="1"/>
    <xf numFmtId="0" fontId="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vertical="center"/>
    </xf>
    <xf numFmtId="0" fontId="10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wrapText="1"/>
    </xf>
    <xf numFmtId="165" fontId="3" fillId="6" borderId="0" xfId="2" applyNumberFormat="1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 wrapText="1"/>
    </xf>
    <xf numFmtId="165" fontId="3" fillId="5" borderId="0" xfId="2" applyNumberFormat="1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vertical="center" wrapText="1"/>
    </xf>
    <xf numFmtId="165" fontId="4" fillId="5" borderId="4" xfId="2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vertical="center" wrapText="1"/>
    </xf>
    <xf numFmtId="0" fontId="16" fillId="2" borderId="0" xfId="2" applyFont="1" applyFill="1"/>
    <xf numFmtId="0" fontId="17" fillId="2" borderId="2" xfId="2" applyFont="1" applyFill="1" applyBorder="1" applyAlignment="1">
      <alignment vertical="center" wrapText="1"/>
    </xf>
    <xf numFmtId="0" fontId="18" fillId="2" borderId="0" xfId="2" applyFont="1" applyFill="1"/>
    <xf numFmtId="0" fontId="3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167" fontId="3" fillId="2" borderId="0" xfId="6" applyNumberFormat="1" applyFont="1" applyFill="1"/>
    <xf numFmtId="165" fontId="6" fillId="2" borderId="0" xfId="2" applyNumberFormat="1" applyFont="1" applyFill="1" applyAlignment="1"/>
    <xf numFmtId="0" fontId="5" fillId="5" borderId="0" xfId="2" applyFont="1" applyFill="1" applyAlignment="1">
      <alignment horizontal="left" wrapText="1"/>
    </xf>
    <xf numFmtId="0" fontId="0" fillId="5" borderId="0" xfId="0" applyFill="1"/>
    <xf numFmtId="0" fontId="3" fillId="2" borderId="28" xfId="2" applyFont="1" applyFill="1" applyBorder="1" applyAlignment="1">
      <alignment vertical="center" wrapText="1"/>
    </xf>
    <xf numFmtId="239" fontId="3" fillId="2" borderId="28" xfId="2" applyNumberFormat="1" applyFont="1" applyFill="1" applyBorder="1" applyAlignment="1">
      <alignment vertical="center" wrapText="1"/>
    </xf>
    <xf numFmtId="239" fontId="4" fillId="2" borderId="4" xfId="2" applyNumberFormat="1" applyFont="1" applyFill="1" applyBorder="1" applyAlignment="1">
      <alignment vertical="center" wrapText="1"/>
    </xf>
    <xf numFmtId="239" fontId="0" fillId="5" borderId="0" xfId="0" applyNumberFormat="1" applyFill="1"/>
    <xf numFmtId="239" fontId="3" fillId="2" borderId="0" xfId="2" applyNumberFormat="1" applyFont="1" applyFill="1" applyBorder="1" applyAlignment="1">
      <alignment vertical="center" wrapText="1"/>
    </xf>
    <xf numFmtId="165" fontId="3" fillId="6" borderId="28" xfId="2" applyNumberFormat="1" applyFont="1" applyFill="1" applyBorder="1" applyAlignment="1">
      <alignment horizontal="center" vertical="center" wrapText="1"/>
    </xf>
    <xf numFmtId="9" fontId="10" fillId="6" borderId="28" xfId="4" applyFont="1" applyFill="1" applyBorder="1" applyAlignment="1">
      <alignment horizontal="center" vertical="center" wrapText="1"/>
    </xf>
    <xf numFmtId="165" fontId="10" fillId="6" borderId="28" xfId="2" applyNumberFormat="1" applyFont="1" applyFill="1" applyBorder="1" applyAlignment="1">
      <alignment horizontal="center" vertical="center" wrapText="1"/>
    </xf>
    <xf numFmtId="165" fontId="4" fillId="6" borderId="28" xfId="2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/>
    <xf numFmtId="168" fontId="6" fillId="2" borderId="0" xfId="2" applyNumberFormat="1" applyFont="1" applyFill="1" applyAlignment="1"/>
    <xf numFmtId="168" fontId="6" fillId="3" borderId="0" xfId="2" applyNumberFormat="1" applyFont="1" applyFill="1" applyAlignment="1"/>
    <xf numFmtId="168" fontId="4" fillId="2" borderId="0" xfId="2" applyNumberFormat="1" applyFont="1" applyFill="1" applyAlignment="1">
      <alignment wrapText="1"/>
    </xf>
    <xf numFmtId="168" fontId="4" fillId="5" borderId="0" xfId="2" applyNumberFormat="1" applyFont="1" applyFill="1" applyBorder="1" applyAlignment="1">
      <alignment horizontal="center" vertical="center" wrapText="1"/>
    </xf>
    <xf numFmtId="168" fontId="4" fillId="2" borderId="4" xfId="4" applyNumberFormat="1" applyFont="1" applyFill="1" applyBorder="1" applyAlignment="1">
      <alignment horizontal="center" vertical="center" wrapText="1"/>
    </xf>
    <xf numFmtId="168" fontId="10" fillId="2" borderId="2" xfId="4" applyNumberFormat="1" applyFont="1" applyFill="1" applyBorder="1" applyAlignment="1">
      <alignment horizontal="center" vertical="center" wrapText="1"/>
    </xf>
    <xf numFmtId="168" fontId="3" fillId="2" borderId="0" xfId="5" applyNumberFormat="1" applyFont="1" applyFill="1"/>
    <xf numFmtId="168" fontId="10" fillId="2" borderId="0" xfId="2" applyNumberFormat="1" applyFont="1" applyFill="1"/>
    <xf numFmtId="168" fontId="3" fillId="2" borderId="0" xfId="2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 applyBorder="1"/>
    <xf numFmtId="168" fontId="13" fillId="3" borderId="0" xfId="2" applyNumberFormat="1" applyFont="1" applyFill="1" applyAlignment="1">
      <alignment wrapText="1"/>
    </xf>
    <xf numFmtId="168" fontId="4" fillId="2" borderId="0" xfId="2" applyNumberFormat="1" applyFont="1" applyFill="1" applyAlignment="1">
      <alignment horizontal="left" wrapText="1"/>
    </xf>
    <xf numFmtId="168" fontId="14" fillId="2" borderId="0" xfId="2" applyNumberFormat="1" applyFont="1" applyFill="1" applyAlignment="1">
      <alignment wrapText="1"/>
    </xf>
    <xf numFmtId="168" fontId="10" fillId="2" borderId="0" xfId="2" applyNumberFormat="1" applyFont="1" applyFill="1" applyBorder="1" applyAlignment="1">
      <alignment horizontal="left" vertical="center" wrapText="1"/>
    </xf>
    <xf numFmtId="168" fontId="3" fillId="2" borderId="0" xfId="4" applyNumberFormat="1" applyFont="1" applyFill="1" applyBorder="1" applyAlignment="1">
      <alignment horizontal="center" vertical="center" wrapText="1"/>
    </xf>
    <xf numFmtId="168" fontId="3" fillId="5" borderId="0" xfId="2" applyNumberFormat="1" applyFont="1" applyFill="1" applyBorder="1" applyAlignment="1">
      <alignment horizontal="center" vertical="center" wrapText="1"/>
    </xf>
    <xf numFmtId="168" fontId="3" fillId="0" borderId="2" xfId="4" applyNumberFormat="1" applyFont="1" applyFill="1" applyBorder="1" applyAlignment="1">
      <alignment horizontal="center" vertical="center" wrapText="1"/>
    </xf>
    <xf numFmtId="168" fontId="4" fillId="5" borderId="4" xfId="4" applyNumberFormat="1" applyFont="1" applyFill="1" applyBorder="1" applyAlignment="1">
      <alignment horizontal="center" vertical="center" wrapText="1"/>
    </xf>
    <xf numFmtId="168" fontId="3" fillId="5" borderId="0" xfId="2" applyNumberFormat="1" applyFont="1" applyFill="1"/>
    <xf numFmtId="165" fontId="3" fillId="2" borderId="28" xfId="2" applyNumberFormat="1" applyFont="1" applyFill="1" applyBorder="1" applyAlignment="1">
      <alignment horizontal="center" vertical="center" wrapText="1"/>
    </xf>
    <xf numFmtId="168" fontId="3" fillId="2" borderId="28" xfId="4" applyNumberFormat="1" applyFont="1" applyFill="1" applyBorder="1" applyAlignment="1">
      <alignment horizontal="center" vertical="center" wrapText="1"/>
    </xf>
    <xf numFmtId="317" fontId="3" fillId="2" borderId="0" xfId="1335" applyNumberFormat="1" applyFont="1" applyFill="1"/>
    <xf numFmtId="0" fontId="4" fillId="5" borderId="0" xfId="2" applyFont="1" applyFill="1"/>
    <xf numFmtId="168" fontId="4" fillId="0" borderId="2" xfId="4" applyNumberFormat="1" applyFont="1" applyFill="1" applyBorder="1" applyAlignment="1">
      <alignment horizontal="center" vertical="center" wrapText="1"/>
    </xf>
    <xf numFmtId="168" fontId="3" fillId="2" borderId="0" xfId="1" applyNumberFormat="1" applyFont="1" applyFill="1"/>
    <xf numFmtId="9" fontId="10" fillId="6" borderId="28" xfId="1" applyFont="1" applyFill="1" applyBorder="1" applyAlignment="1">
      <alignment horizontal="center" vertical="center" wrapText="1"/>
    </xf>
    <xf numFmtId="9" fontId="3" fillId="2" borderId="0" xfId="5" applyNumberFormat="1" applyFont="1" applyFill="1"/>
    <xf numFmtId="168" fontId="3" fillId="5" borderId="0" xfId="2" applyNumberFormat="1" applyFont="1" applyFill="1" applyAlignment="1"/>
    <xf numFmtId="0" fontId="6" fillId="5" borderId="0" xfId="2" applyFont="1" applyFill="1" applyAlignment="1"/>
    <xf numFmtId="168" fontId="6" fillId="5" borderId="0" xfId="2" applyNumberFormat="1" applyFont="1" applyFill="1" applyAlignment="1"/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0" fillId="0" borderId="0" xfId="0" applyAlignment="1">
      <alignment wrapText="1"/>
    </xf>
    <xf numFmtId="0" fontId="155" fillId="5" borderId="0" xfId="2" applyFont="1" applyFill="1" applyAlignment="1">
      <alignment vertical="center" wrapText="1"/>
    </xf>
  </cellXfs>
  <cellStyles count="1337">
    <cellStyle name=" 1" xfId="7"/>
    <cellStyle name="$" xfId="8"/>
    <cellStyle name="$_факторный анализ (февраль 2008-2009) " xfId="9"/>
    <cellStyle name="(Euro)" xfId="10"/>
    <cellStyle name=";;;" xfId="11"/>
    <cellStyle name="_ heading$" xfId="12"/>
    <cellStyle name="_ heading$_факторный анализ (февраль 2008-2009) " xfId="13"/>
    <cellStyle name="_ heading%" xfId="14"/>
    <cellStyle name="_ heading%_факторный анализ (февраль 2008-2009) " xfId="15"/>
    <cellStyle name="_ heading£" xfId="16"/>
    <cellStyle name="_ heading£_факторный анализ (февраль 2008-2009) " xfId="17"/>
    <cellStyle name="_ heading¥" xfId="18"/>
    <cellStyle name="_ heading¥_факторный анализ (февраль 2008-2009) " xfId="19"/>
    <cellStyle name="_ heading€" xfId="20"/>
    <cellStyle name="_ heading€_факторный анализ (февраль 2008-2009) " xfId="21"/>
    <cellStyle name="_ headingx" xfId="22"/>
    <cellStyle name="_ headingx_факторный анализ (февраль 2008-2009) " xfId="23"/>
    <cellStyle name="_%(SignOnly)" xfId="24"/>
    <cellStyle name="_%(SignOnly)_050128 - Verdi LBO Model_Invt Grade v2" xfId="25"/>
    <cellStyle name="_%(SignOnly)_050128 - Verdi LBO Model_Invt Grade v2_факторный анализ (февраль 2008-2009) " xfId="26"/>
    <cellStyle name="_%(SignOnly)_TOY SB" xfId="27"/>
    <cellStyle name="_%(SignOnly)_TOY SB_факторный анализ (февраль 2008-2009) " xfId="28"/>
    <cellStyle name="_%(SignOnly)_факторный анализ (февраль 2008-2009) " xfId="29"/>
    <cellStyle name="_%(SignSpaceOnly)" xfId="30"/>
    <cellStyle name="_%(SignSpaceOnly)_050128 - Verdi LBO Model_Invt Grade v2" xfId="31"/>
    <cellStyle name="_%(SignSpaceOnly)_050128 - Verdi LBO Model_Invt Grade v2_факторный анализ (февраль 2008-2009) " xfId="32"/>
    <cellStyle name="_%(SignSpaceOnly)_TOY SB" xfId="33"/>
    <cellStyle name="_%(SignSpaceOnly)_TOY SB_факторный анализ (февраль 2008-2009) " xfId="34"/>
    <cellStyle name="_%(SignSpaceOnly)_факторный анализ (февраль 2008-2009) " xfId="35"/>
    <cellStyle name="_0.0[1space]" xfId="36"/>
    <cellStyle name="_0.0[1space]_факторный анализ (февраль 2008-2009) " xfId="37"/>
    <cellStyle name="_0.0[2space]" xfId="38"/>
    <cellStyle name="_0.0[2space]_факторный анализ (февраль 2008-2009) " xfId="39"/>
    <cellStyle name="_0.0[3space]" xfId="40"/>
    <cellStyle name="_0.0[3space]_факторный анализ (февраль 2008-2009) " xfId="41"/>
    <cellStyle name="_0.0[4space]" xfId="42"/>
    <cellStyle name="_0.0[4space]_факторный анализ (февраль 2008-2009) " xfId="43"/>
    <cellStyle name="_0.00[1space]" xfId="44"/>
    <cellStyle name="_0.00[1space]_факторный анализ (февраль 2008-2009) " xfId="45"/>
    <cellStyle name="_0.00[2space]" xfId="46"/>
    <cellStyle name="_0.00[2space]_факторный анализ (февраль 2008-2009) " xfId="47"/>
    <cellStyle name="_0.00[3space]" xfId="48"/>
    <cellStyle name="_0.00[3space]_факторный анализ (февраль 2008-2009) " xfId="49"/>
    <cellStyle name="_0.00[4space]" xfId="50"/>
    <cellStyle name="_0.00[4space]_факторный анализ (февраль 2008-2009) " xfId="51"/>
    <cellStyle name="_0.00[5space]" xfId="52"/>
    <cellStyle name="_0.00[5space]_факторный анализ (февраль 2008-2009) " xfId="53"/>
    <cellStyle name="_0.00[6space]" xfId="54"/>
    <cellStyle name="_0.00[6space]_факторный анализ (февраль 2008-2009) " xfId="55"/>
    <cellStyle name="_0[1space]" xfId="56"/>
    <cellStyle name="_0[1space]_факторный анализ (февраль 2008-2009) " xfId="57"/>
    <cellStyle name="_0[2space]" xfId="58"/>
    <cellStyle name="_0[2space]_факторный анализ (февраль 2008-2009) " xfId="59"/>
    <cellStyle name="_0[3space]" xfId="60"/>
    <cellStyle name="_0[3space]_факторный анализ (февраль 2008-2009) " xfId="61"/>
    <cellStyle name="_0[4space]" xfId="62"/>
    <cellStyle name="_0[4space]_факторный анализ (февраль 2008-2009) " xfId="63"/>
    <cellStyle name="_Blue Shade" xfId="64"/>
    <cellStyle name="_comm" xfId="65"/>
    <cellStyle name="_comm_факторный анализ (февраль 2008-2009) " xfId="66"/>
    <cellStyle name="_Comma" xfId="67"/>
    <cellStyle name="_Comma_0.2_Marionnaud_DCF_March2002" xfId="68"/>
    <cellStyle name="_Comma_0.2_Marionnaud_DCF_March2002_факторный анализ (февраль 2008-2009) " xfId="69"/>
    <cellStyle name="_Comma_07 Model Alcatel OFD Sept-03" xfId="70"/>
    <cellStyle name="_Comma_07 Model Alcatel OFD Sept-03_факторный анализ (февраль 2008-2009) " xfId="71"/>
    <cellStyle name="_Comma_Accretion_Dilution_June21" xfId="72"/>
    <cellStyle name="_Comma_Accretion_Dilution_June21_факторный анализ (февраль 2008-2009) " xfId="73"/>
    <cellStyle name="_Comma_AVP" xfId="74"/>
    <cellStyle name="_Comma_AVP_факторный анализ (февраль 2008-2009) " xfId="75"/>
    <cellStyle name="_Comma_Book1" xfId="76"/>
    <cellStyle name="_Comma_Book1_факторный анализ (февраль 2008-2009) " xfId="77"/>
    <cellStyle name="_Comma_Canda DCF_Broker Numbers_Sep1" xfId="78"/>
    <cellStyle name="_Comma_Canda DCF_Broker Numbers_Sep1_факторный анализ (февраль 2008-2009) " xfId="79"/>
    <cellStyle name="_Comma_Casto DCF_Brokers_June22" xfId="80"/>
    <cellStyle name="_Comma_Casto DCF_Brokers_June22_факторный анализ (февраль 2008-2009) " xfId="81"/>
    <cellStyle name="_Comma_Casto DCF_June22" xfId="82"/>
    <cellStyle name="_Comma_Casto DCF_June22_факторный анализ (февраль 2008-2009) " xfId="83"/>
    <cellStyle name="_Comma_Ciervo DCF Final" xfId="84"/>
    <cellStyle name="_Comma_Ciervo_WACC" xfId="85"/>
    <cellStyle name="_Comma_Ciervo_WACC_факторный анализ (февраль 2008-2009) " xfId="86"/>
    <cellStyle name="_Comma_Comdot - gStyle Excel Slides" xfId="87"/>
    <cellStyle name="_Comma_Comdot - gStyle Excel Slides_факторный анализ (февраль 2008-2009) " xfId="88"/>
    <cellStyle name="_Comma_Comdot LBO Short Form - v3" xfId="89"/>
    <cellStyle name="_Comma_Comdot LBO Short Form - v3_факторный анализ (февраль 2008-2009) " xfId="90"/>
    <cellStyle name="_Comma_Continental DCF v6.0" xfId="91"/>
    <cellStyle name="_Comma_Continental DCF v6.0_факторный анализ (февраль 2008-2009) " xfId="92"/>
    <cellStyle name="_Comma_contribution_analysis" xfId="93"/>
    <cellStyle name="_Comma_contribution_analysis(1)" xfId="94"/>
    <cellStyle name="_Comma_contribution_analysis_model" xfId="95"/>
    <cellStyle name="_Comma_Credit Analysis" xfId="96"/>
    <cellStyle name="_Comma_Credit Analysis_факторный анализ (февраль 2008-2009) " xfId="97"/>
    <cellStyle name="_Comma_Data S&amp;T Acquisition charts" xfId="98"/>
    <cellStyle name="_Comma_Data S&amp;T Acquisition charts_факторный анализ (февраль 2008-2009) " xfId="99"/>
    <cellStyle name="_Comma_dcf" xfId="100"/>
    <cellStyle name="_Comma_dcf_факторный анализ (февраль 2008-2009) " xfId="101"/>
    <cellStyle name="_Comma_Deal Comp Luxury_May30" xfId="102"/>
    <cellStyle name="_Comma_Deal Comp Luxury_May30_факторный анализ (февраль 2008-2009) " xfId="103"/>
    <cellStyle name="_Comma_Financials &amp; Valuation v16 Indigo" xfId="104"/>
    <cellStyle name="_Comma_Financials &amp; Valuation v16 Indigo_факторный анализ (февраль 2008-2009) " xfId="105"/>
    <cellStyle name="_Comma_LBO (Post IM)" xfId="106"/>
    <cellStyle name="_Comma_LBO (Post IM)_факторный анализ (февраль 2008-2009) " xfId="107"/>
    <cellStyle name="_Comma_March 24- BIG .." xfId="108"/>
    <cellStyle name="_Comma_March 24- BIG .._факторный анализ (февраль 2008-2009) " xfId="109"/>
    <cellStyle name="_Comma_Marionnaud DCF Sept-03" xfId="110"/>
    <cellStyle name="_Comma_Marionnaud DCF Sept-03_факторный анализ (февраль 2008-2009) " xfId="111"/>
    <cellStyle name="_Comma_Marionnaud Model_15April" xfId="112"/>
    <cellStyle name="_Comma_Marionnaud Model_15April_факторный анализ (февраль 2008-2009) " xfId="113"/>
    <cellStyle name="_Comma_Marionnaud__DCF_Feb2002" xfId="114"/>
    <cellStyle name="_Comma_Marionnaud__DCF_Feb2002_факторный анализ (февраль 2008-2009) " xfId="115"/>
    <cellStyle name="_Comma_NTL finacials" xfId="116"/>
    <cellStyle name="_Comma_NTL finacials_факторный анализ (февраль 2008-2009) " xfId="117"/>
    <cellStyle name="_Comma_PIA_Van Gogh Analysis_Final" xfId="118"/>
    <cellStyle name="_Comma_PIA_Van Gogh Analysis_Final_факторный анализ (февраль 2008-2009) " xfId="119"/>
    <cellStyle name="_Comma_Prix de l'OCEANE" xfId="120"/>
    <cellStyle name="_Comma_Prix de l'OCEANE_факторный анализ (февраль 2008-2009) " xfId="121"/>
    <cellStyle name="_Comma_Projections Difference" xfId="122"/>
    <cellStyle name="_Comma_Projections Difference_факторный анализ (февраль 2008-2009) " xfId="123"/>
    <cellStyle name="_Comma_Samsara Model_250501_v2" xfId="124"/>
    <cellStyle name="_Comma_Samsara Model_250501_v2_факторный анализ (февраль 2008-2009) " xfId="125"/>
    <cellStyle name="_Comma_Sensitivity analysis on synergies (amended)" xfId="126"/>
    <cellStyle name="_Comma_Sensitivity analysis on synergies (amended)_факторный анализ (февраль 2008-2009) " xfId="127"/>
    <cellStyle name="_Comma_Sheet1" xfId="128"/>
    <cellStyle name="_Comma_Sheet1_факторный анализ (февраль 2008-2009) " xfId="129"/>
    <cellStyle name="_Comma_факторный анализ (февраль 2008-2009) " xfId="130"/>
    <cellStyle name="_Currency" xfId="131"/>
    <cellStyle name="_Currency_0.2_Marionnaud_DCF_March2002" xfId="132"/>
    <cellStyle name="_Currency_0.2_Marionnaud_DCF_March2002_факторный анализ (февраль 2008-2009) " xfId="133"/>
    <cellStyle name="_Currency_02 AVP Nexans&amp;Draka" xfId="134"/>
    <cellStyle name="_Currency_02 AVP Nexans&amp;Draka_факторный анализ (февраль 2008-2009) " xfId="135"/>
    <cellStyle name="_Currency_050128 - Verdi LBO Model_Invt Grade v2" xfId="136"/>
    <cellStyle name="_Currency_050128 - Verdi LBO Model_Invt Grade v2_050215 - Alternatives v7 - post IFRS - FFO post restr" xfId="137"/>
    <cellStyle name="_Currency_050128 - Verdi LBO Model_Invt Grade v2_050215 - Alternatives v7 - post IFRS - FFO post restr_факторный анализ (февраль 2008-2009) " xfId="138"/>
    <cellStyle name="_Currency_050128 - Verdi LBO Model_Invt Grade v2_факторный анализ (февраль 2008-2009) " xfId="139"/>
    <cellStyle name="_Currency_07 Model Alcatel OFD Sept-03" xfId="140"/>
    <cellStyle name="_Currency_07 Model Alcatel OFD Sept-03_050215 - Alternatives v7 - post IFRS - FFO post restr" xfId="141"/>
    <cellStyle name="_Currency_07 Model Alcatel OFD Sept-03_050215 - Alternatives v7 - post IFRS - FFO post restr_факторный анализ (февраль 2008-2009) " xfId="142"/>
    <cellStyle name="_Currency_07 Model Alcatel OFD Sept-03_факторный анализ (февраль 2008-2009) " xfId="143"/>
    <cellStyle name="_Currency_Accretion_Dilution_June21" xfId="144"/>
    <cellStyle name="_Currency_Accretion_Dilution_June21_факторный анализ (февраль 2008-2009) " xfId="145"/>
    <cellStyle name="_Currency_Auchan at various prices" xfId="146"/>
    <cellStyle name="_Currency_Auchan at various prices_050215 - Alternatives v7 - post IFRS - FFO post restr" xfId="147"/>
    <cellStyle name="_Currency_Auchan at various prices_050215 - Alternatives v7 - post IFRS - FFO post restr_факторный анализ (февраль 2008-2009) " xfId="148"/>
    <cellStyle name="_Currency_Auchan at various prices_факторный анализ (февраль 2008-2009) " xfId="149"/>
    <cellStyle name="_Currency_AVP" xfId="150"/>
    <cellStyle name="_Currency_AVP Sept 2003" xfId="151"/>
    <cellStyle name="_Currency_AVP Sept 2003_факторный анализ (февраль 2008-2009) " xfId="152"/>
    <cellStyle name="_Currency_AVP_факторный анализ (февраль 2008-2009) " xfId="153"/>
    <cellStyle name="_Currency_Book1" xfId="154"/>
    <cellStyle name="_Currency_Book1_0.2_Marionnaud_DCF_March2002" xfId="155"/>
    <cellStyle name="_Currency_Book1_0.2_Marionnaud_DCF_March2002_050215 - Alternatives v7 - post IFRS - FFO post restr" xfId="156"/>
    <cellStyle name="_Currency_Book1_0.2_Marionnaud_DCF_March2002_050215 - Alternatives v7 - post IFRS - FFO post restr_факторный анализ (февраль 2008-2009) " xfId="157"/>
    <cellStyle name="_Currency_Book1_0.2_Marionnaud_DCF_March2002_факторный анализ (февраль 2008-2009) " xfId="158"/>
    <cellStyle name="_Currency_Book1_CynthiasModel_Financials_22Feb" xfId="159"/>
    <cellStyle name="_Currency_Book1_CynthiasModel_Financials_22Feb_050215 - Alternatives v7 - post IFRS - FFO post restr" xfId="160"/>
    <cellStyle name="_Currency_Book1_CynthiasModel_Financials_22Feb_050215 - Alternatives v7 - post IFRS - FFO post restr_факторный анализ (февраль 2008-2009) " xfId="161"/>
    <cellStyle name="_Currency_Book1_CynthiasModel_Financials_22Feb_факторный анализ (февраль 2008-2009) " xfId="162"/>
    <cellStyle name="_Currency_Book1_факторный анализ (февраль 2008-2009) " xfId="163"/>
    <cellStyle name="_Currency_Cable in Europe CSC - Latest" xfId="164"/>
    <cellStyle name="_Currency_Cable in Europe CSC - Latest_факторный анализ (февраль 2008-2009) " xfId="165"/>
    <cellStyle name="_Currency_Canda DCF_Broker Numbers_Sep1" xfId="166"/>
    <cellStyle name="_Currency_Canda DCF_Broker Numbers_Sep1_факторный анализ (февраль 2008-2009) " xfId="167"/>
    <cellStyle name="_Currency_Casto DCF_Brokers_June22" xfId="168"/>
    <cellStyle name="_Currency_Casto DCF_Brokers_June22_факторный анализ (февраль 2008-2009) " xfId="169"/>
    <cellStyle name="_Currency_Casto DCF_June22" xfId="170"/>
    <cellStyle name="_Currency_Casto DCF_June22_факторный анализ (февраль 2008-2009) " xfId="171"/>
    <cellStyle name="_Currency_CBD Model Master" xfId="172"/>
    <cellStyle name="_Currency_CBD Model Master_050215 - Alternatives v7 - post IFRS - FFO post restr" xfId="173"/>
    <cellStyle name="_Currency_CBD Model Master_050215 - Alternatives v7 - post IFRS - FFO post restr_факторный анализ (февраль 2008-2009) " xfId="174"/>
    <cellStyle name="_Currency_CBD Model Master_факторный анализ (февраль 2008-2009) " xfId="175"/>
    <cellStyle name="_Currency_Ciervo_WACC" xfId="176"/>
    <cellStyle name="_Currency_Ciervo_WACC_факторный анализ (февраль 2008-2009) " xfId="177"/>
    <cellStyle name="_Currency_Clean LBO Model_2003" xfId="178"/>
    <cellStyle name="_Currency_Clean LBO Model_2003_050215 - Alternatives v7 - post IFRS - FFO post restr" xfId="179"/>
    <cellStyle name="_Currency_Clean LBO Model_2003_050215 - Alternatives v7 - post IFRS - FFO post restr_факторный анализ (февраль 2008-2009) " xfId="180"/>
    <cellStyle name="_Currency_Clean LBO Model_2003_факторный анализ (февраль 2008-2009) " xfId="181"/>
    <cellStyle name="_Currency_Comdot - gStyle Excel Slides" xfId="182"/>
    <cellStyle name="_Currency_Comdot - gStyle Excel Slides_050215 - Alternatives v7 - post IFRS - FFO post restr" xfId="183"/>
    <cellStyle name="_Currency_Comdot - gStyle Excel Slides_050215 - Alternatives v7 - post IFRS - FFO post restr_факторный анализ (февраль 2008-2009) " xfId="184"/>
    <cellStyle name="_Currency_Comdot - gStyle Excel Slides_факторный анализ (февраль 2008-2009) " xfId="185"/>
    <cellStyle name="_Currency_Comdot LBO Short Form - v3" xfId="186"/>
    <cellStyle name="_Currency_Comdot LBO Short Form - v3_факторный анализ (февраль 2008-2009) " xfId="187"/>
    <cellStyle name="_Currency_Continental DCF v6.0" xfId="188"/>
    <cellStyle name="_Currency_Continental DCF v6.0_050215 - Alternatives v7 - post IFRS - FFO post restr" xfId="189"/>
    <cellStyle name="_Currency_Continental DCF v6.0_050215 - Alternatives v7 - post IFRS - FFO post restr_факторный анализ (февраль 2008-2009) " xfId="190"/>
    <cellStyle name="_Currency_Continental DCF v6.0_факторный анализ (февраль 2008-2009) " xfId="191"/>
    <cellStyle name="_Currency_contribution_analysis" xfId="192"/>
    <cellStyle name="_Currency_contribution_analysis(1)" xfId="193"/>
    <cellStyle name="_Currency_contribution_analysis_model" xfId="194"/>
    <cellStyle name="_Currency_Credit Analysis" xfId="195"/>
    <cellStyle name="_Currency_Credit Analysis_050215 - Alternatives v7 - post IFRS - FFO post restr" xfId="196"/>
    <cellStyle name="_Currency_Credit Analysis_050215 - Alternatives v7 - post IFRS - FFO post restr_факторный анализ (февраль 2008-2009) " xfId="197"/>
    <cellStyle name="_Currency_Credit Analysis_факторный анализ (февраль 2008-2009) " xfId="198"/>
    <cellStyle name="_Currency_CSC 170400" xfId="199"/>
    <cellStyle name="_Currency_CSC 170400_050215 - Alternatives v7 - post IFRS - FFO post restr" xfId="200"/>
    <cellStyle name="_Currency_CSC 170400_050215 - Alternatives v7 - post IFRS - FFO post restr_факторный анализ (февраль 2008-2009) " xfId="201"/>
    <cellStyle name="_Currency_CSC 170400_факторный анализ (февраль 2008-2009) " xfId="202"/>
    <cellStyle name="_Currency_CSC Cons Elec" xfId="203"/>
    <cellStyle name="_Currency_CSC Cons Elec_факторный анализ (февраль 2008-2009) " xfId="204"/>
    <cellStyle name="_Currency_Data S&amp;T Acquisition charts" xfId="205"/>
    <cellStyle name="_Currency_Data S&amp;T Acquisition charts_факторный анализ (февраль 2008-2009) " xfId="206"/>
    <cellStyle name="_Currency_dcf" xfId="207"/>
    <cellStyle name="_Currency_DCF - July 2, 2001" xfId="208"/>
    <cellStyle name="_Currency_DCF - July 2, 2001_050215 - Alternatives v7 - post IFRS - FFO post restr" xfId="209"/>
    <cellStyle name="_Currency_DCF - July 2, 2001_050215 - Alternatives v7 - post IFRS - FFO post restr_факторный анализ (февраль 2008-2009) " xfId="210"/>
    <cellStyle name="_Currency_DCF - July 2, 2001_факторный анализ (февраль 2008-2009) " xfId="211"/>
    <cellStyle name="_Currency_dcf_факторный анализ (февраль 2008-2009) " xfId="212"/>
    <cellStyle name="_Currency_Deal Comp Luxury_May30" xfId="213"/>
    <cellStyle name="_Currency_Deal Comp Luxury_May30_факторный анализ (февраль 2008-2009) " xfId="214"/>
    <cellStyle name="_Currency_Deployment Estimates" xfId="215"/>
    <cellStyle name="_Currency_Deployment Estimates_050215 - Alternatives v7 - post IFRS - FFO post restr" xfId="216"/>
    <cellStyle name="_Currency_Deployment Estimates_050215 - Alternatives v7 - post IFRS - FFO post restr_факторный анализ (февраль 2008-2009) " xfId="217"/>
    <cellStyle name="_Currency_Deployment Estimates_факторный анализ (февраль 2008-2009) " xfId="218"/>
    <cellStyle name="_Currency_EMPE fin" xfId="219"/>
    <cellStyle name="_Currency_Euston DCF" xfId="220"/>
    <cellStyle name="_Currency_Euston DCF_050215 - Alternatives v7 - post IFRS - FFO post restr" xfId="221"/>
    <cellStyle name="_Currency_Euston DCF_050215 - Alternatives v7 - post IFRS - FFO post restr_факторный анализ (февраль 2008-2009) " xfId="222"/>
    <cellStyle name="_Currency_Euston DCF_факторный анализ (февраль 2008-2009) " xfId="223"/>
    <cellStyle name="_Currency_Example Output Sheets" xfId="224"/>
    <cellStyle name="_Currency_Financials &amp; Valuation v16 Indigo" xfId="225"/>
    <cellStyle name="_Currency_Financials &amp; Valuation v16 Indigo_050215 - Alternatives v7 - post IFRS - FFO post restr" xfId="226"/>
    <cellStyle name="_Currency_Financials &amp; Valuation v16 Indigo_050215 - Alternatives v7 - post IFRS - FFO post restr_факторный анализ (февраль 2008-2009) " xfId="227"/>
    <cellStyle name="_Currency_Financials &amp; Valuation v16 Indigo_факторный анализ (февраль 2008-2009) " xfId="228"/>
    <cellStyle name="_Currency_Financials &amp; Valuation v3_CB" xfId="229"/>
    <cellStyle name="_Currency_Financials &amp; Valuation v3_CB_факторный анализ (февраль 2008-2009) " xfId="230"/>
    <cellStyle name="_Currency_Financials &amp; Valuation v5" xfId="231"/>
    <cellStyle name="_Currency_Financials &amp; Valuation v5_факторный анализ (февраль 2008-2009) " xfId="232"/>
    <cellStyle name="_Currency_Financials and Valuation 3 - cases analysis" xfId="233"/>
    <cellStyle name="_Currency_Financials and Valuation 3 - cases analysis_факторный анализ (февраль 2008-2009) " xfId="234"/>
    <cellStyle name="_Currency_Financials and valuation 5" xfId="235"/>
    <cellStyle name="_Currency_Financials and valuation 5_факторный анализ (февраль 2008-2009) " xfId="236"/>
    <cellStyle name="_Currency_Florida consensus estimates" xfId="237"/>
    <cellStyle name="_Currency_Florida consensus estimates_факторный анализ (февраль 2008-2009) " xfId="238"/>
    <cellStyle name="_Currency_Gucci_model_13062001_v21" xfId="239"/>
    <cellStyle name="_Currency_Gucci_model_13062001_v21_050215 - Alternatives v7 - post IFRS - FFO post restr" xfId="240"/>
    <cellStyle name="_Currency_Gucci_model_13062001_v21_050215 - Alternatives v7 - post IFRS - FFO post restr_факторный анализ (февраль 2008-2009) " xfId="241"/>
    <cellStyle name="_Currency_Gucci_model_13062001_v21_факторный анализ (февраль 2008-2009) " xfId="242"/>
    <cellStyle name="_Currency_JV accounting" xfId="243"/>
    <cellStyle name="_Currency_JV accounting_факторный анализ (февраль 2008-2009) " xfId="244"/>
    <cellStyle name="_Currency_LAZARD, COMPARAISON" xfId="245"/>
    <cellStyle name="_Currency_LAZARD, COMPARAISON_факторный анализ (февраль 2008-2009) " xfId="246"/>
    <cellStyle name="_Currency_LBO (Post IM)" xfId="247"/>
    <cellStyle name="_Currency_LBO (Post IM)_факторный анализ (февраль 2008-2009) " xfId="248"/>
    <cellStyle name="_Currency_LBO Output_30_07_2000" xfId="249"/>
    <cellStyle name="_Currency_LBO_Model_52" xfId="250"/>
    <cellStyle name="_Currency_LBO_Model_52_факторный анализ (февраль 2008-2009) " xfId="251"/>
    <cellStyle name="_Currency_lbo_short_form" xfId="252"/>
    <cellStyle name="_Currency_lbo_short_form_факторный анализ (февраль 2008-2009) " xfId="253"/>
    <cellStyle name="_Currency_LPD_Analysis" xfId="254"/>
    <cellStyle name="_Currency_LPD_Analysis_факторный анализ (февраль 2008-2009) " xfId="255"/>
    <cellStyle name="_Currency_March 24- BIG .." xfId="256"/>
    <cellStyle name="_Currency_March 24- BIG .._050215 - Alternatives v7 - post IFRS - FFO post restr" xfId="257"/>
    <cellStyle name="_Currency_March 24- BIG .._050215 - Alternatives v7 - post IFRS - FFO post restr_факторный анализ (февраль 2008-2009) " xfId="258"/>
    <cellStyle name="_Currency_March 24- BIG .._факторный анализ (февраль 2008-2009) " xfId="259"/>
    <cellStyle name="_Currency_Marionnaud DCF Sept-03" xfId="260"/>
    <cellStyle name="_Currency_Marionnaud DCF Sept-03_факторный анализ (февраль 2008-2009) " xfId="261"/>
    <cellStyle name="_Currency_Marionnaud LBO Model_Mar2003" xfId="262"/>
    <cellStyle name="_Currency_Marionnaud LBO Model_Mar2003_050215 - Alternatives v7 - post IFRS - FFO post restr" xfId="263"/>
    <cellStyle name="_Currency_Marionnaud LBO Model_Mar2003_050215 - Alternatives v7 - post IFRS - FFO post restr_факторный анализ (февраль 2008-2009) " xfId="264"/>
    <cellStyle name="_Currency_Marionnaud LBO Model_Mar2003_факторный анализ (февраль 2008-2009) " xfId="265"/>
    <cellStyle name="_Currency_Marionnaud Model_15April" xfId="266"/>
    <cellStyle name="_Currency_Marionnaud Model_15April_факторный анализ (февраль 2008-2009) " xfId="267"/>
    <cellStyle name="_Currency_Marionnaud__DCF_Feb2002" xfId="268"/>
    <cellStyle name="_Currency_Marionnaud__DCF_Feb2002_факторный анализ (февраль 2008-2009) " xfId="269"/>
    <cellStyle name="_Currency_Merger Plans" xfId="270"/>
    <cellStyle name="_Currency_Merger Plans_факторный анализ (февраль 2008-2009) " xfId="271"/>
    <cellStyle name="_Currency_Model Template 14-nov-01" xfId="272"/>
    <cellStyle name="_Currency_Model Template 14-nov-01_факторный анализ (февраль 2008-2009) " xfId="273"/>
    <cellStyle name="_Currency_old Preliminary DCF 2" xfId="274"/>
    <cellStyle name="_Currency_old Preliminary DCF 2_факторный анализ (февраль 2008-2009) " xfId="275"/>
    <cellStyle name="_Currency_options analysis" xfId="276"/>
    <cellStyle name="_Currency_options analysis_050215 - Alternatives v7 - post IFRS - FFO post restr" xfId="277"/>
    <cellStyle name="_Currency_options analysis_050215 - Alternatives v7 - post IFRS - FFO post restr_факторный анализ (февраль 2008-2009) " xfId="278"/>
    <cellStyle name="_Currency_options analysis_факторный анализ (февраль 2008-2009) " xfId="279"/>
    <cellStyle name="_Currency_Options_Converts" xfId="280"/>
    <cellStyle name="_Currency_Options_Converts_050215 - Alternatives v7 - post IFRS - FFO post restr" xfId="281"/>
    <cellStyle name="_Currency_Options_Converts_050215 - Alternatives v7 - post IFRS - FFO post restr_факторный анализ (февраль 2008-2009) " xfId="282"/>
    <cellStyle name="_Currency_Options_Converts_факторный анализ (февраль 2008-2009) " xfId="283"/>
    <cellStyle name="_Currency_PIA_Van Gogh Analysis_Final" xfId="284"/>
    <cellStyle name="_Currency_PIA_Van Gogh Analysis_Final_050215 - Alternatives v7 - post IFRS - FFO post restr" xfId="285"/>
    <cellStyle name="_Currency_PIA_Van Gogh Analysis_Final_050215 - Alternatives v7 - post IFRS - FFO post restr_факторный анализ (февраль 2008-2009) " xfId="286"/>
    <cellStyle name="_Currency_PIA_Van Gogh Analysis_Final_факторный анализ (февраль 2008-2009) " xfId="287"/>
    <cellStyle name="_Currency_Prix de l'OCEANE" xfId="288"/>
    <cellStyle name="_Currency_Prix de l'OCEANE_050215 - Alternatives v7 - post IFRS - FFO post restr" xfId="289"/>
    <cellStyle name="_Currency_Prix de l'OCEANE_050215 - Alternatives v7 - post IFRS - FFO post restr_факторный анализ (февраль 2008-2009) " xfId="290"/>
    <cellStyle name="_Currency_Prix de l'OCEANE_факторный анализ (февраль 2008-2009) " xfId="291"/>
    <cellStyle name="_Currency_Projections Difference" xfId="292"/>
    <cellStyle name="_Currency_Projections Difference_факторный анализ (февраль 2008-2009) " xfId="293"/>
    <cellStyle name="_Currency_Public Mkt Valuation Summary" xfId="294"/>
    <cellStyle name="_Currency_Public Mkt Valuation Summary_050215 - Alternatives v7 - post IFRS - FFO post restr" xfId="295"/>
    <cellStyle name="_Currency_Public Mkt Valuation Summary_050215 - Alternatives v7 - post IFRS - FFO post restr_факторный анализ (февраль 2008-2009) " xfId="296"/>
    <cellStyle name="_Currency_Public Mkt Valuation Summary_факторный анализ (февраль 2008-2009) " xfId="297"/>
    <cellStyle name="_Currency_Relative Contribution Analysis 04" xfId="298"/>
    <cellStyle name="_Currency_Relative Contribution Analysis 04_факторный анализ (февраль 2008-2009) " xfId="299"/>
    <cellStyle name="_Currency_Royal Kansas  DCF2" xfId="300"/>
    <cellStyle name="_Currency_Royal Kansas  DCF2_факторный анализ (февраль 2008-2009) " xfId="301"/>
    <cellStyle name="_Currency_Samsara Model_250501_v2" xfId="302"/>
    <cellStyle name="_Currency_Samsara Model_250501_v2_050215 - Alternatives v7 - post IFRS - FFO post restr" xfId="303"/>
    <cellStyle name="_Currency_Samsara Model_250501_v2_050215 - Alternatives v7 - post IFRS - FFO post restr_факторный анализ (февраль 2008-2009) " xfId="304"/>
    <cellStyle name="_Currency_Samsara Model_250501_v2_факторный анализ (февраль 2008-2009) " xfId="305"/>
    <cellStyle name="_Currency_Schneider Elec Contribution Analysis" xfId="306"/>
    <cellStyle name="_Currency_Schneider Elec Contribution Analysis_050215 - Alternatives v7 - post IFRS - FFO post restr" xfId="307"/>
    <cellStyle name="_Currency_Schneider Elec Contribution Analysis_050215 - Alternatives v7 - post IFRS - FFO post restr_факторный анализ (февраль 2008-2009) " xfId="308"/>
    <cellStyle name="_Currency_Schneider Elec Contribution Analysis_факторный анализ (февраль 2008-2009) " xfId="309"/>
    <cellStyle name="_Currency_Sensitivity analysis on synergies (amended)" xfId="310"/>
    <cellStyle name="_Currency_Sensitivity analysis on synergies (amended)_факторный анализ (февраль 2008-2009) " xfId="311"/>
    <cellStyle name="_Currency_Sheet1" xfId="312"/>
    <cellStyle name="_Currency_Sheet1_050215 - Alternatives v7 - post IFRS - FFO post restr" xfId="313"/>
    <cellStyle name="_Currency_Sheet1_050215 - Alternatives v7 - post IFRS - FFO post restr_факторный анализ (февраль 2008-2009) " xfId="314"/>
    <cellStyle name="_Currency_Sheet1_факторный анализ (февраль 2008-2009) " xfId="315"/>
    <cellStyle name="_Currency_Sketch5 - Montana Impact" xfId="316"/>
    <cellStyle name="_Currency_Sketch5 - Montana Impact_факторный анализ (февраль 2008-2009) " xfId="317"/>
    <cellStyle name="_Currency_thomson debt1" xfId="318"/>
    <cellStyle name="_Currency_thomson debt1_050215 - Alternatives v7 - post IFRS - FFO post restr" xfId="319"/>
    <cellStyle name="_Currency_thomson debt1_050215 - Alternatives v7 - post IFRS - FFO post restr_факторный анализ (февраль 2008-2009) " xfId="320"/>
    <cellStyle name="_Currency_thomson debt1_факторный анализ (февраль 2008-2009) " xfId="321"/>
    <cellStyle name="_Currency_TOY SB" xfId="322"/>
    <cellStyle name="_Currency_TOY SB_050215 - Alternatives v7 - post IFRS - FFO post restr" xfId="323"/>
    <cellStyle name="_Currency_TOY SB_050215 - Alternatives v7 - post IFRS - FFO post restr_факторный анализ (февраль 2008-2009) " xfId="324"/>
    <cellStyle name="_Currency_TOY SB_факторный анализ (февраль 2008-2009) " xfId="325"/>
    <cellStyle name="_Currency_Valuation Model - 8 oct" xfId="326"/>
    <cellStyle name="_Currency_Valuation Model - 8 oct_050215 - Alternatives v7 - post IFRS - FFO post restr" xfId="327"/>
    <cellStyle name="_Currency_Valuation Model - 8 oct_050215 - Alternatives v7 - post IFRS - FFO post restr_факторный анализ (февраль 2008-2009) " xfId="328"/>
    <cellStyle name="_Currency_Valuation Model - 8 oct_факторный анализ (февраль 2008-2009) " xfId="329"/>
    <cellStyle name="_Currency_факторный анализ (февраль 2008-2009) " xfId="330"/>
    <cellStyle name="_CurrencySpace" xfId="331"/>
    <cellStyle name="_CurrencySpace_0.2_Marionnaud_DCF_March2002" xfId="332"/>
    <cellStyle name="_CurrencySpace_07 Model Alcatel OFD Sept-03" xfId="333"/>
    <cellStyle name="_CurrencySpace_07 Model Alcatel OFD Sept-03_факторный анализ (февраль 2008-2009) " xfId="334"/>
    <cellStyle name="_CurrencySpace_Accretion_Dilution_June21" xfId="335"/>
    <cellStyle name="_CurrencySpace_Accretion_Dilution_June21_факторный анализ (февраль 2008-2009) " xfId="336"/>
    <cellStyle name="_CurrencySpace_AVP" xfId="337"/>
    <cellStyle name="_CurrencySpace_Book1" xfId="338"/>
    <cellStyle name="_CurrencySpace_Canda DCF_Broker Numbers_Sep1" xfId="339"/>
    <cellStyle name="_CurrencySpace_Casto DCF_Brokers_June22" xfId="340"/>
    <cellStyle name="_CurrencySpace_Casto DCF_June22" xfId="341"/>
    <cellStyle name="_CurrencySpace_Comdot - gStyle Excel Slides" xfId="342"/>
    <cellStyle name="_CurrencySpace_Comdot - gStyle Excel Slides_факторный анализ (февраль 2008-2009) " xfId="343"/>
    <cellStyle name="_CurrencySpace_Comdot LBO Short Form - v3" xfId="344"/>
    <cellStyle name="_CurrencySpace_Continental DCF v6.0" xfId="345"/>
    <cellStyle name="_CurrencySpace_contribution_analysis" xfId="346"/>
    <cellStyle name="_CurrencySpace_contribution_analysis(1)" xfId="347"/>
    <cellStyle name="_CurrencySpace_contribution_analysis_model" xfId="348"/>
    <cellStyle name="_CurrencySpace_Credit Analysis" xfId="349"/>
    <cellStyle name="_CurrencySpace_Credit Analysis_факторный анализ (февраль 2008-2009) " xfId="350"/>
    <cellStyle name="_CurrencySpace_Data S&amp;T Acquisition charts" xfId="351"/>
    <cellStyle name="_CurrencySpace_Data S&amp;T Acquisition charts_факторный анализ (февраль 2008-2009) " xfId="352"/>
    <cellStyle name="_CurrencySpace_dcf" xfId="353"/>
    <cellStyle name="_CurrencySpace_Deal Comp Luxury_May30" xfId="354"/>
    <cellStyle name="_CurrencySpace_Financials &amp; Valuation v16 Indigo" xfId="355"/>
    <cellStyle name="_CurrencySpace_LBO (Post IM)" xfId="356"/>
    <cellStyle name="_CurrencySpace_March 24- BIG .." xfId="357"/>
    <cellStyle name="_CurrencySpace_Marionnaud DCF Sept-03" xfId="358"/>
    <cellStyle name="_CurrencySpace_Marionnaud DCF Sept-03_факторный анализ (февраль 2008-2009) " xfId="359"/>
    <cellStyle name="_CurrencySpace_Marionnaud Model_15April" xfId="360"/>
    <cellStyle name="_CurrencySpace_Marionnaud Model_15April_факторный анализ (февраль 2008-2009) " xfId="361"/>
    <cellStyle name="_CurrencySpace_Marionnaud__DCF_Feb2002" xfId="362"/>
    <cellStyle name="_CurrencySpace_Marionnaud__DCF_Feb2002_факторный анализ (февраль 2008-2009) " xfId="363"/>
    <cellStyle name="_CurrencySpace_PIA_Van Gogh Analysis_Final" xfId="364"/>
    <cellStyle name="_CurrencySpace_PIA_Van Gogh Analysis_Final_факторный анализ (февраль 2008-2009) " xfId="365"/>
    <cellStyle name="_CurrencySpace_Prix de l'OCEANE" xfId="366"/>
    <cellStyle name="_CurrencySpace_Prix de l'OCEANE_факторный анализ (февраль 2008-2009) " xfId="367"/>
    <cellStyle name="_CurrencySpace_Projections Difference" xfId="368"/>
    <cellStyle name="_CurrencySpace_Samsara Model_250501_v2" xfId="369"/>
    <cellStyle name="_CurrencySpace_Sensitivity analysis on synergies (amended)" xfId="370"/>
    <cellStyle name="_CurrencySpace_Sheet1" xfId="371"/>
    <cellStyle name="_Dollar" xfId="372"/>
    <cellStyle name="_Dollar_050215 - Alternatives v7 - post IFRS - FFO post restr" xfId="373"/>
    <cellStyle name="_Dollar_050215 - Alternatives v7 - post IFRS - FFO post restr_факторный анализ (февраль 2008-2009) " xfId="374"/>
    <cellStyle name="_Dollar_October 12 - BIG CSC Auto update" xfId="375"/>
    <cellStyle name="_Dollar_October 12 - BIG CSC Auto update_факторный анализ (февраль 2008-2009) " xfId="376"/>
    <cellStyle name="_Dollar_факторный анализ (февраль 2008-2009) " xfId="377"/>
    <cellStyle name="_e-plus debt - Machado1" xfId="378"/>
    <cellStyle name="_e-plus debt - Machado1_факторный анализ (февраль 2008-2009) " xfId="379"/>
    <cellStyle name="_Euro" xfId="380"/>
    <cellStyle name="_Euro_050128 - Verdi LBO Model_Invt Grade v2" xfId="381"/>
    <cellStyle name="_Euro_050128 - Verdi LBO Model_Invt Grade v2_факторный анализ (февраль 2008-2009) " xfId="382"/>
    <cellStyle name="_Euro_TOY SB" xfId="383"/>
    <cellStyle name="_Euro_TOY SB_факторный анализ (февраль 2008-2009) " xfId="384"/>
    <cellStyle name="_Euro_факторный анализ (февраль 2008-2009) " xfId="385"/>
    <cellStyle name="_Heading" xfId="386"/>
    <cellStyle name="_Heading_050128 - Verdi LBO Model_Invt Grade v2" xfId="387"/>
    <cellStyle name="_Heading_Credit Analysis" xfId="388"/>
    <cellStyle name="_Heading_Credit Analysis_факторный анализ (февраль 2008-2009) " xfId="389"/>
    <cellStyle name="_Heading_Operating model Van Gogh v3" xfId="390"/>
    <cellStyle name="_Heading_Operating model Van Gogh v3_факторный анализ (февраль 2008-2009) " xfId="391"/>
    <cellStyle name="_Heading_PIA_Van Gogh Analysis_Final" xfId="392"/>
    <cellStyle name="_Heading_PIA_Van Gogh Analysis_Final_факторный анализ (февраль 2008-2009) " xfId="393"/>
    <cellStyle name="_Heading_prestemp" xfId="394"/>
    <cellStyle name="_Heading_prestemp_факторный анализ (февраль 2008-2009) " xfId="395"/>
    <cellStyle name="_Heading_Prix de l'OCEANE" xfId="396"/>
    <cellStyle name="_Heading_Prix de l'OCEANE_факторный анализ (февраль 2008-2009) " xfId="397"/>
    <cellStyle name="_Heading_Sheet1" xfId="398"/>
    <cellStyle name="_Heading_TOY SB" xfId="399"/>
    <cellStyle name="_Heading_Van Gogh Short LBO Model" xfId="400"/>
    <cellStyle name="_Heading_факторный анализ (февраль 2008-2009) " xfId="401"/>
    <cellStyle name="_Highlight" xfId="402"/>
    <cellStyle name="_KPN Fixed" xfId="403"/>
    <cellStyle name="_Multiple" xfId="404"/>
    <cellStyle name="_Multiple_0.2_Marionnaud_DCF_March2002" xfId="405"/>
    <cellStyle name="_Multiple_0.2_Marionnaud_DCF_March2002_факторный анализ (февраль 2008-2009) " xfId="406"/>
    <cellStyle name="_Multiple_050128 - Verdi LBO Model_Invt Grade v2" xfId="407"/>
    <cellStyle name="_Multiple_050128 - Verdi LBO Model_Invt Grade v2_факторный анализ (февраль 2008-2009) " xfId="408"/>
    <cellStyle name="_Multiple_07 Model Alcatel OFD Sept-03" xfId="409"/>
    <cellStyle name="_Multiple_07 Model Alcatel OFD Sept-03_факторный анализ (февраль 2008-2009) " xfId="410"/>
    <cellStyle name="_Multiple_Accretion_Dilution_June21" xfId="411"/>
    <cellStyle name="_Multiple_Accretion_Dilution_June21_факторный анализ (февраль 2008-2009) " xfId="412"/>
    <cellStyle name="_Multiple_Accretion_Management_19Sep" xfId="413"/>
    <cellStyle name="_Multiple_Accretion_Management_19Sep_факторный анализ (февраль 2008-2009) " xfId="414"/>
    <cellStyle name="_Multiple_Accretion_Management_21Aug.2" xfId="415"/>
    <cellStyle name="_Multiple_Accretion_Management_21Aug.2_факторный анализ (февраль 2008-2009) " xfId="416"/>
    <cellStyle name="_Multiple_Accretion_Management_Sep1" xfId="417"/>
    <cellStyle name="_Multiple_Accretion_Management_Sep1_факторный анализ (февраль 2008-2009) " xfId="418"/>
    <cellStyle name="_Multiple_AVP" xfId="419"/>
    <cellStyle name="_Multiple_AVP_факторный анализ (февраль 2008-2009) " xfId="420"/>
    <cellStyle name="_Multiple_Book1" xfId="421"/>
    <cellStyle name="_Multiple_Book1_факторный анализ (февраль 2008-2009) " xfId="422"/>
    <cellStyle name="_Multiple_Book21" xfId="423"/>
    <cellStyle name="_Multiple_Book21_факторный анализ (февраль 2008-2009) " xfId="424"/>
    <cellStyle name="_Multiple_Canda DCF_Broker Numbers_Sep1" xfId="425"/>
    <cellStyle name="_Multiple_Canda DCF_Broker Numbers_Sep1_факторный анализ (февраль 2008-2009) " xfId="426"/>
    <cellStyle name="_Multiple_Casto DCF_Brokers_June22" xfId="427"/>
    <cellStyle name="_Multiple_Casto DCF_Brokers_June22_факторный анализ (февраль 2008-2009) " xfId="428"/>
    <cellStyle name="_Multiple_Casto DCF_June22" xfId="429"/>
    <cellStyle name="_Multiple_Casto DCF_June22_факторный анализ (февраль 2008-2009) " xfId="430"/>
    <cellStyle name="_Multiple_Comdot - gStyle Excel Slides" xfId="431"/>
    <cellStyle name="_Multiple_Comdot - gStyle Excel Slides_факторный анализ (февраль 2008-2009) " xfId="432"/>
    <cellStyle name="_Multiple_Comdot LBO Short Form - v3" xfId="433"/>
    <cellStyle name="_Multiple_Comdot LBO Short Form - v3_факторный анализ (февраль 2008-2009) " xfId="434"/>
    <cellStyle name="_Multiple_Continental DCF v6.0" xfId="435"/>
    <cellStyle name="_Multiple_Continental DCF v6.0_факторный анализ (февраль 2008-2009) " xfId="436"/>
    <cellStyle name="_Multiple_Contribution Analysis_Brokers_Sep2" xfId="437"/>
    <cellStyle name="_Multiple_Contribution Analysis_Brokers_Sep2_факторный анализ (февраль 2008-2009) " xfId="438"/>
    <cellStyle name="_Multiple_Contribution Analysis_Brokers_Sep6" xfId="439"/>
    <cellStyle name="_Multiple_Contribution Analysis_Brokers_Sep6_факторный анализ (февраль 2008-2009) " xfId="440"/>
    <cellStyle name="_Multiple_contribution_analysis" xfId="441"/>
    <cellStyle name="_Multiple_contribution_analysis(1)" xfId="442"/>
    <cellStyle name="_Multiple_contribution_analysis_model" xfId="443"/>
    <cellStyle name="_Multiple_Credit Analysis" xfId="444"/>
    <cellStyle name="_Multiple_Credit Analysis_факторный анализ (февраль 2008-2009) " xfId="445"/>
    <cellStyle name="_Multiple_Data S&amp;T Acquisition charts" xfId="446"/>
    <cellStyle name="_Multiple_Data S&amp;T Acquisition charts_факторный анализ (февраль 2008-2009) " xfId="447"/>
    <cellStyle name="_Multiple_dcf" xfId="448"/>
    <cellStyle name="_Multiple_DCF - July 2, 2001" xfId="449"/>
    <cellStyle name="_Multiple_DCF - July 2, 2001_факторный анализ (февраль 2008-2009) " xfId="450"/>
    <cellStyle name="_Multiple_dcf_факторный анализ (февраль 2008-2009) " xfId="451"/>
    <cellStyle name="_Multiple_Deal Comp Luxury_May30" xfId="452"/>
    <cellStyle name="_Multiple_Deal Comp Luxury_May30_факторный анализ (февраль 2008-2009) " xfId="453"/>
    <cellStyle name="_Multiple_Financials &amp; Valuation v16 Indigo" xfId="454"/>
    <cellStyle name="_Multiple_Financials &amp; Valuation v16 Indigo_факторный анализ (февраль 2008-2009) " xfId="455"/>
    <cellStyle name="_Multiple_LBO (Post IM)" xfId="456"/>
    <cellStyle name="_Multiple_LBO (Post IM)_факторный анализ (февраль 2008-2009) " xfId="457"/>
    <cellStyle name="_Multiple_March 24- BIG .." xfId="458"/>
    <cellStyle name="_Multiple_March 24- BIG .._факторный анализ (февраль 2008-2009) " xfId="459"/>
    <cellStyle name="_Multiple_Marionnaud DCF Sept-03" xfId="460"/>
    <cellStyle name="_Multiple_Marionnaud DCF Sept-03_факторный анализ (февраль 2008-2009) " xfId="461"/>
    <cellStyle name="_Multiple_Marionnaud Model_15April" xfId="462"/>
    <cellStyle name="_Multiple_Marionnaud Model_15April_факторный анализ (февраль 2008-2009) " xfId="463"/>
    <cellStyle name="_Multiple_Marionnaud__DCF_Feb2002" xfId="464"/>
    <cellStyle name="_Multiple_Marionnaud__DCF_Feb2002_факторный анализ (февраль 2008-2009) " xfId="465"/>
    <cellStyle name="_Multiple_NKF_HomeDepot_2Aug" xfId="466"/>
    <cellStyle name="_Multiple_NKF_HomeDepot_2Aug_факторный анализ (февраль 2008-2009) " xfId="467"/>
    <cellStyle name="_Multiple_Options_Converts" xfId="468"/>
    <cellStyle name="_Multiple_Options_Converts_факторный анализ (февраль 2008-2009) " xfId="469"/>
    <cellStyle name="_Multiple_PIA_Van Gogh Analysis_Final" xfId="470"/>
    <cellStyle name="_Multiple_PIA_Van Gogh Analysis_Final_факторный анализ (февраль 2008-2009) " xfId="471"/>
    <cellStyle name="_Multiple_Prix de l'OCEANE" xfId="472"/>
    <cellStyle name="_Multiple_Prix de l'OCEANE_факторный анализ (февраль 2008-2009) " xfId="473"/>
    <cellStyle name="_Multiple_Projections Difference" xfId="474"/>
    <cellStyle name="_Multiple_Projections Difference_факторный анализ (февраль 2008-2009) " xfId="475"/>
    <cellStyle name="_Multiple_Samsara Model_250501_v2" xfId="476"/>
    <cellStyle name="_Multiple_Samsara Model_250501_v2_факторный анализ (февраль 2008-2009) " xfId="477"/>
    <cellStyle name="_Multiple_Sensitivity analysis on synergies (amended)" xfId="478"/>
    <cellStyle name="_Multiple_Sensitivity analysis on synergies (amended)_факторный анализ (февраль 2008-2009) " xfId="479"/>
    <cellStyle name="_Multiple_Sheet1" xfId="480"/>
    <cellStyle name="_Multiple_Sheet1_факторный анализ (февраль 2008-2009) " xfId="481"/>
    <cellStyle name="_Multiple_TOY SB" xfId="482"/>
    <cellStyle name="_Multiple_TOY SB_факторный анализ (февраль 2008-2009) " xfId="483"/>
    <cellStyle name="_Multiple_факторный анализ (февраль 2008-2009) " xfId="484"/>
    <cellStyle name="_MultipleSpace" xfId="485"/>
    <cellStyle name="_MultipleSpace_0.2_Marionnaud_DCF_March2002" xfId="486"/>
    <cellStyle name="_MultipleSpace_0.2_Marionnaud_DCF_March2002_факторный анализ (февраль 2008-2009) " xfId="487"/>
    <cellStyle name="_MultipleSpace_050128 - Verdi LBO Model_Invt Grade v2" xfId="488"/>
    <cellStyle name="_MultipleSpace_050128 - Verdi LBO Model_Invt Grade v2_факторный анализ (февраль 2008-2009) " xfId="489"/>
    <cellStyle name="_MultipleSpace_07 Model Alcatel OFD Sept-03" xfId="490"/>
    <cellStyle name="_MultipleSpace_07 Model Alcatel OFD Sept-03_факторный анализ (февраль 2008-2009) " xfId="491"/>
    <cellStyle name="_MultipleSpace_Accretion_Dilution_June21" xfId="492"/>
    <cellStyle name="_MultipleSpace_Accretion_Dilution_June21_факторный анализ (февраль 2008-2009) " xfId="493"/>
    <cellStyle name="_MultipleSpace_Accretion_Management_19Sep" xfId="494"/>
    <cellStyle name="_MultipleSpace_Accretion_Management_19Sep_факторный анализ (февраль 2008-2009) " xfId="495"/>
    <cellStyle name="_MultipleSpace_Accretion_Management_21Aug.2" xfId="496"/>
    <cellStyle name="_MultipleSpace_Accretion_Management_21Aug.2_факторный анализ (февраль 2008-2009) " xfId="497"/>
    <cellStyle name="_MultipleSpace_Accretion_Management_Sep1" xfId="498"/>
    <cellStyle name="_MultipleSpace_Accretion_Management_Sep1_факторный анализ (февраль 2008-2009) " xfId="499"/>
    <cellStyle name="_MultipleSpace_AVP" xfId="500"/>
    <cellStyle name="_MultipleSpace_AVP_факторный анализ (февраль 2008-2009) " xfId="501"/>
    <cellStyle name="_MultipleSpace_Book1" xfId="502"/>
    <cellStyle name="_MultipleSpace_Book1_факторный анализ (февраль 2008-2009) " xfId="503"/>
    <cellStyle name="_MultipleSpace_Book21" xfId="504"/>
    <cellStyle name="_MultipleSpace_Book21_факторный анализ (февраль 2008-2009) " xfId="505"/>
    <cellStyle name="_MultipleSpace_boutros" xfId="506"/>
    <cellStyle name="_MultipleSpace_boutros_факторный анализ (февраль 2008-2009) " xfId="507"/>
    <cellStyle name="_MultipleSpace_Canda DCF_Broker Numbers_Sep1" xfId="508"/>
    <cellStyle name="_MultipleSpace_Canda DCF_Broker Numbers_Sep1_факторный анализ (февраль 2008-2009) " xfId="509"/>
    <cellStyle name="_MultipleSpace_Casto DCF_Brokers_June22" xfId="510"/>
    <cellStyle name="_MultipleSpace_Casto DCF_Brokers_June22_факторный анализ (февраль 2008-2009) " xfId="511"/>
    <cellStyle name="_MultipleSpace_Casto DCF_June22" xfId="512"/>
    <cellStyle name="_MultipleSpace_Casto DCF_June22_факторный анализ (февраль 2008-2009) " xfId="513"/>
    <cellStyle name="_MultipleSpace_Comdot - gStyle Excel Slides" xfId="514"/>
    <cellStyle name="_MultipleSpace_Comdot - gStyle Excel Slides_факторный анализ (февраль 2008-2009) " xfId="515"/>
    <cellStyle name="_MultipleSpace_Continental DCF v6.0" xfId="516"/>
    <cellStyle name="_MultipleSpace_Continental DCF v6.0_факторный анализ (февраль 2008-2009) " xfId="517"/>
    <cellStyle name="_MultipleSpace_Contribution Analysis_Brokers_Sep2" xfId="518"/>
    <cellStyle name="_MultipleSpace_Contribution Analysis_Brokers_Sep2_факторный анализ (февраль 2008-2009) " xfId="519"/>
    <cellStyle name="_MultipleSpace_Contribution Analysis_Brokers_Sep6" xfId="520"/>
    <cellStyle name="_MultipleSpace_Contribution Analysis_Brokers_Sep6_факторный анализ (февраль 2008-2009) " xfId="521"/>
    <cellStyle name="_MultipleSpace_contribution_analysis" xfId="522"/>
    <cellStyle name="_MultipleSpace_contribution_analysis(1)" xfId="523"/>
    <cellStyle name="_MultipleSpace_contribution_analysis_model" xfId="524"/>
    <cellStyle name="_MultipleSpace_Credit Analysis" xfId="525"/>
    <cellStyle name="_MultipleSpace_Credit Analysis_факторный анализ (февраль 2008-2009) " xfId="526"/>
    <cellStyle name="_MultipleSpace_CSC 032400" xfId="527"/>
    <cellStyle name="_MultipleSpace_CSC 032400_факторный анализ (февраль 2008-2009) " xfId="528"/>
    <cellStyle name="_MultipleSpace_CSC_kkr_3_7_00" xfId="529"/>
    <cellStyle name="_MultipleSpace_CSC_kkr_3_7_00_факторный анализ (февраль 2008-2009) " xfId="530"/>
    <cellStyle name="_MultipleSpace_Data S&amp;T Acquisition charts" xfId="531"/>
    <cellStyle name="_MultipleSpace_Data S&amp;T Acquisition charts_факторный анализ (февраль 2008-2009) " xfId="532"/>
    <cellStyle name="_MultipleSpace_dcf" xfId="533"/>
    <cellStyle name="_MultipleSpace_DCF - July 2, 2001" xfId="534"/>
    <cellStyle name="_MultipleSpace_DCF - July 2, 2001_факторный анализ (февраль 2008-2009) " xfId="535"/>
    <cellStyle name="_MultipleSpace_dcf_факторный анализ (февраль 2008-2009) " xfId="536"/>
    <cellStyle name="_MultipleSpace_DCF-Synergies2" xfId="537"/>
    <cellStyle name="_MultipleSpace_DCF-Synergies2_факторный анализ (февраль 2008-2009) " xfId="538"/>
    <cellStyle name="_MultipleSpace_Deal Comp Luxury_May30" xfId="539"/>
    <cellStyle name="_MultipleSpace_Deal Comp Luxury_May30_факторный анализ (февраль 2008-2009) " xfId="540"/>
    <cellStyle name="_MultipleSpace_exhange_ratio_calculation" xfId="541"/>
    <cellStyle name="_MultipleSpace_exhange_ratio_calculation_факторный анализ (февраль 2008-2009) " xfId="542"/>
    <cellStyle name="_MultipleSpace_Financials &amp; Valuation v16 Indigo" xfId="543"/>
    <cellStyle name="_MultipleSpace_Financials &amp; Valuation v16 Indigo_факторный анализ (февраль 2008-2009) " xfId="544"/>
    <cellStyle name="_MultipleSpace_Kooper_Star_Merger Analysis_v5" xfId="545"/>
    <cellStyle name="_MultipleSpace_Kooper_Star_Merger Analysis_v5_факторный анализ (февраль 2008-2009) " xfId="546"/>
    <cellStyle name="_MultipleSpace_Kooper_Star_Merger Analysis_v6" xfId="547"/>
    <cellStyle name="_MultipleSpace_Kooper_Star_Merger Analysis_v6_факторный анализ (февраль 2008-2009) " xfId="548"/>
    <cellStyle name="_MultipleSpace_Kooper_Star_Merger Plan 1.10.00" xfId="549"/>
    <cellStyle name="_MultipleSpace_Kooper_Star_Merger Plan 1.10.00_факторный анализ (февраль 2008-2009) " xfId="550"/>
    <cellStyle name="_MultipleSpace_KooperStar_Edgar_Burst_Brix_Merger Analysis_4" xfId="551"/>
    <cellStyle name="_MultipleSpace_KooperStar_Edgar_Burst_Brix_Merger Analysis_4_факторный анализ (февраль 2008-2009) " xfId="552"/>
    <cellStyle name="_MultipleSpace_LBO (Post IM)" xfId="553"/>
    <cellStyle name="_MultipleSpace_LBO (Post IM)_факторный анализ (февраль 2008-2009) " xfId="554"/>
    <cellStyle name="_MultipleSpace_Leaders CSC 1-7-00" xfId="555"/>
    <cellStyle name="_MultipleSpace_Leaders CSC 1-7-00_факторный анализ (февраль 2008-2009) " xfId="556"/>
    <cellStyle name="_MultipleSpace_March 24- BIG .." xfId="557"/>
    <cellStyle name="_MultipleSpace_March 24- BIG .._факторный анализ (февраль 2008-2009) " xfId="558"/>
    <cellStyle name="_MultipleSpace_Marionnaud DCF Sept-03" xfId="559"/>
    <cellStyle name="_MultipleSpace_Marionnaud DCF Sept-03_факторный анализ (февраль 2008-2009) " xfId="560"/>
    <cellStyle name="_MultipleSpace_Marionnaud Model_15April" xfId="561"/>
    <cellStyle name="_MultipleSpace_Marionnaud Model_15April_факторный анализ (февраль 2008-2009) " xfId="562"/>
    <cellStyle name="_MultipleSpace_Marionnaud__DCF_Feb2002" xfId="563"/>
    <cellStyle name="_MultipleSpace_Marionnaud__DCF_Feb2002_факторный анализ (февраль 2008-2009) " xfId="564"/>
    <cellStyle name="_MultipleSpace_Merger_Plans_050900" xfId="565"/>
    <cellStyle name="_MultipleSpace_Merger_Plans_050900_факторный анализ (февраль 2008-2009) " xfId="566"/>
    <cellStyle name="_MultipleSpace_NKF_HomeDepot_2Aug" xfId="567"/>
    <cellStyle name="_MultipleSpace_NKF_HomeDepot_2Aug_факторный анализ (февраль 2008-2009) " xfId="568"/>
    <cellStyle name="_MultipleSpace_Nokia data" xfId="569"/>
    <cellStyle name="_MultipleSpace_Nokia data_факторный анализ (февраль 2008-2009) " xfId="570"/>
    <cellStyle name="_MultipleSpace_Options_Converts" xfId="571"/>
    <cellStyle name="_MultipleSpace_Options_Converts_факторный анализ (февраль 2008-2009) " xfId="572"/>
    <cellStyle name="_MultipleSpace_PeopleSoft_Merger_3" xfId="573"/>
    <cellStyle name="_MultipleSpace_PeopleSoft_Merger_3_факторный анализ (февраль 2008-2009) " xfId="574"/>
    <cellStyle name="_MultipleSpace_PIA_Van Gogh Analysis_Final" xfId="575"/>
    <cellStyle name="_MultipleSpace_PIA_Van Gogh Analysis_Final_факторный анализ (февраль 2008-2009) " xfId="576"/>
    <cellStyle name="_MultipleSpace_price_history_data_tibx" xfId="577"/>
    <cellStyle name="_MultipleSpace_price_history_data_tibx_факторный анализ (февраль 2008-2009) " xfId="578"/>
    <cellStyle name="_MultipleSpace_Prix de l'OCEANE" xfId="579"/>
    <cellStyle name="_MultipleSpace_Prix de l'OCEANE_факторный анализ (февраль 2008-2009) " xfId="580"/>
    <cellStyle name="_MultipleSpace_Projections Difference" xfId="581"/>
    <cellStyle name="_MultipleSpace_Projections Difference_факторный анализ (февраль 2008-2009) " xfId="582"/>
    <cellStyle name="_MultipleSpace_rider 1" xfId="583"/>
    <cellStyle name="_MultipleSpace_rider 1_факторный анализ (февраль 2008-2009) " xfId="584"/>
    <cellStyle name="_MultipleSpace_Samsara Model_250501_v2" xfId="585"/>
    <cellStyle name="_MultipleSpace_Samsara Model_250501_v2_факторный анализ (февраль 2008-2009) " xfId="586"/>
    <cellStyle name="_MultipleSpace_Sensitivity analysis on synergies (amended)" xfId="587"/>
    <cellStyle name="_MultipleSpace_Sensitivity analysis on synergies (amended)_факторный анализ (февраль 2008-2009) " xfId="588"/>
    <cellStyle name="_MultipleSpace_Sheet1" xfId="589"/>
    <cellStyle name="_MultipleSpace_Sheet1_факторный анализ (февраль 2008-2009) " xfId="590"/>
    <cellStyle name="_MultipleSpace_Summary Financials" xfId="591"/>
    <cellStyle name="_MultipleSpace_Summary Financials_факторный анализ (февраль 2008-2009) " xfId="592"/>
    <cellStyle name="_MultipleSpace_Synergies" xfId="593"/>
    <cellStyle name="_MultipleSpace_Synergies Template" xfId="594"/>
    <cellStyle name="_MultipleSpace_Synergies Template_факторный анализ (февраль 2008-2009) " xfId="595"/>
    <cellStyle name="_MultipleSpace_Synergies_факторный анализ (февраль 2008-2009) " xfId="596"/>
    <cellStyle name="_MultipleSpace_TOY SB" xfId="597"/>
    <cellStyle name="_MultipleSpace_TOY SB_факторный анализ (февраль 2008-2009) " xfId="598"/>
    <cellStyle name="_MultipleSpace_v2000 SILK3.PLT" xfId="599"/>
    <cellStyle name="_MultipleSpace_v2000 SILK3.PLT_факторный анализ (февраль 2008-2009) " xfId="600"/>
    <cellStyle name="_MultipleSpace_WACC Analysis" xfId="601"/>
    <cellStyle name="_MultipleSpace_WACC Analysis_факторный анализ (февраль 2008-2009) " xfId="602"/>
    <cellStyle name="_MultipleSpace_xratio epny silk graph.PLT" xfId="603"/>
    <cellStyle name="_MultipleSpace_xratio epny silk graph.PLT_факторный анализ (февраль 2008-2009) " xfId="604"/>
    <cellStyle name="_MultipleSpace_факторный анализ (февраль 2008-2009) " xfId="605"/>
    <cellStyle name="_Percent" xfId="606"/>
    <cellStyle name="_Percent_01 AVP Alcatel OFD" xfId="607"/>
    <cellStyle name="_Percent_01 AVP Alcatel OFD_факторный анализ (февраль 2008-2009) " xfId="608"/>
    <cellStyle name="_Percent_050128 - Verdi LBO Model_Invt Grade v2" xfId="609"/>
    <cellStyle name="_Percent_050128 - Verdi LBO Model_Invt Grade v2_факторный анализ (февраль 2008-2009) " xfId="610"/>
    <cellStyle name="_percent_07 Model Alcatel OFD Sept-03" xfId="611"/>
    <cellStyle name="_Percent_Accretion_Dilution_June21" xfId="612"/>
    <cellStyle name="_Percent_Accretion_Dilution_June21_факторный анализ (февраль 2008-2009) " xfId="613"/>
    <cellStyle name="_Percent_Accretion_Management_19Sep" xfId="614"/>
    <cellStyle name="_Percent_Accretion_Management_19Sep_факторный анализ (февраль 2008-2009) " xfId="615"/>
    <cellStyle name="_Percent_Accretion_Management_21Aug.2" xfId="616"/>
    <cellStyle name="_Percent_Accretion_Management_21Aug.2_факторный анализ (февраль 2008-2009) " xfId="617"/>
    <cellStyle name="_Percent_Accretion_Management_Sep1" xfId="618"/>
    <cellStyle name="_Percent_Accretion_Management_Sep1_факторный анализ (февраль 2008-2009) " xfId="619"/>
    <cellStyle name="_Percent_AVP" xfId="620"/>
    <cellStyle name="_Percent_AVP_факторный анализ (февраль 2008-2009) " xfId="621"/>
    <cellStyle name="_Percent_Book1" xfId="622"/>
    <cellStyle name="_Percent_Book1_факторный анализ (февраль 2008-2009) " xfId="623"/>
    <cellStyle name="_Percent_Book21" xfId="624"/>
    <cellStyle name="_Percent_Book21_факторный анализ (февраль 2008-2009) " xfId="625"/>
    <cellStyle name="_Percent_Canda DCF_Broker Numbers_Sep1" xfId="626"/>
    <cellStyle name="_Percent_Canda DCF_Broker Numbers_Sep1_факторный анализ (февраль 2008-2009) " xfId="627"/>
    <cellStyle name="_Percent_Casto DCF_Brokers_June22" xfId="628"/>
    <cellStyle name="_Percent_Casto DCF_Brokers_June22_факторный анализ (февраль 2008-2009) " xfId="629"/>
    <cellStyle name="_Percent_Casto_Broker Forecasts_Sept17" xfId="630"/>
    <cellStyle name="_Percent_Casto_Broker Forecasts_Sept17_факторный анализ (февраль 2008-2009) " xfId="631"/>
    <cellStyle name="_Percent_Comdot - gStyle Excel Slides" xfId="632"/>
    <cellStyle name="_Percent_Comdot - gStyle Excel Slides_факторный анализ (февраль 2008-2009) " xfId="633"/>
    <cellStyle name="_Percent_Comdot LBO Short Form - v3" xfId="634"/>
    <cellStyle name="_Percent_Comdot LBO Short Form - v3_факторный анализ (февраль 2008-2009) " xfId="635"/>
    <cellStyle name="_Percent_Continental DCF v6.0" xfId="636"/>
    <cellStyle name="_Percent_Continental DCF v6.0_факторный анализ (февраль 2008-2009) " xfId="637"/>
    <cellStyle name="_Percent_Contribution Analysis_Brokers_Sep2" xfId="638"/>
    <cellStyle name="_Percent_Contribution Analysis_Brokers_Sep2_факторный анализ (февраль 2008-2009) " xfId="639"/>
    <cellStyle name="_Percent_Contribution Analysis_Brokers_Sep6" xfId="640"/>
    <cellStyle name="_Percent_Contribution Analysis_Brokers_Sep6_факторный анализ (февраль 2008-2009) " xfId="641"/>
    <cellStyle name="_Percent_contribution_analysis" xfId="642"/>
    <cellStyle name="_Percent_contribution_analysis(1)" xfId="643"/>
    <cellStyle name="_Percent_contribution_analysis_model" xfId="644"/>
    <cellStyle name="_Percent_DCF - July 2, 2001" xfId="645"/>
    <cellStyle name="_Percent_DCF - July 2, 2001_факторный анализ (февраль 2008-2009) " xfId="646"/>
    <cellStyle name="_Percent_Deal Comp Luxury_May30" xfId="647"/>
    <cellStyle name="_Percent_Deal Comp Luxury_May30_факторный анализ (февраль 2008-2009) " xfId="648"/>
    <cellStyle name="_Percent_Koala_Broker Forecasts_Sept17" xfId="649"/>
    <cellStyle name="_Percent_Koala_Broker Forecasts_Sept17_факторный анализ (февраль 2008-2009) " xfId="650"/>
    <cellStyle name="_Percent_March 24- BIG .." xfId="651"/>
    <cellStyle name="_Percent_March 24- BIG .._факторный анализ (февраль 2008-2009) " xfId="652"/>
    <cellStyle name="_Percent_NKF_HomeDepot_2Aug" xfId="653"/>
    <cellStyle name="_Percent_NKF_HomeDepot_2Aug_факторный анализ (февраль 2008-2009) " xfId="654"/>
    <cellStyle name="_Percent_Projections Difference" xfId="655"/>
    <cellStyle name="_Percent_Projections Difference_факторный анализ (февраль 2008-2009) " xfId="656"/>
    <cellStyle name="_Percent_Samsara Model_250501_v2" xfId="657"/>
    <cellStyle name="_Percent_Samsara Model_250501_v2_факторный анализ (февраль 2008-2009) " xfId="658"/>
    <cellStyle name="_Percent_Sensitivity analysis on synergies (amended)" xfId="659"/>
    <cellStyle name="_Percent_Sensitivity analysis on synergies (amended)_факторный анализ (февраль 2008-2009) " xfId="660"/>
    <cellStyle name="_Percent_TOY SB" xfId="661"/>
    <cellStyle name="_Percent_TOY SB_факторный анализ (февраль 2008-2009) " xfId="662"/>
    <cellStyle name="_Percent_факторный анализ (февраль 2008-2009) " xfId="663"/>
    <cellStyle name="_PercentSpace" xfId="664"/>
    <cellStyle name="_PercentSpace_050128 - Verdi LBO Model_Invt Grade v2" xfId="665"/>
    <cellStyle name="_PercentSpace_050128 - Verdi LBO Model_Invt Grade v2_факторный анализ (февраль 2008-2009) " xfId="666"/>
    <cellStyle name="_PercentSpace_Accretion_Dilution_June21" xfId="667"/>
    <cellStyle name="_PercentSpace_Accretion_Dilution_June21_факторный анализ (февраль 2008-2009) " xfId="668"/>
    <cellStyle name="_PercentSpace_Accretion_Management_19Sep" xfId="669"/>
    <cellStyle name="_PercentSpace_Accretion_Management_19Sep_факторный анализ (февраль 2008-2009) " xfId="670"/>
    <cellStyle name="_PercentSpace_Accretion_Management_21Aug.2" xfId="671"/>
    <cellStyle name="_PercentSpace_Accretion_Management_21Aug.2_факторный анализ (февраль 2008-2009) " xfId="672"/>
    <cellStyle name="_PercentSpace_Accretion_Management_Sep1" xfId="673"/>
    <cellStyle name="_PercentSpace_Accretion_Management_Sep1_факторный анализ (февраль 2008-2009) " xfId="674"/>
    <cellStyle name="_PercentSpace_AVP" xfId="675"/>
    <cellStyle name="_PercentSpace_AVP_факторный анализ (февраль 2008-2009) " xfId="676"/>
    <cellStyle name="_PercentSpace_Book1" xfId="677"/>
    <cellStyle name="_PercentSpace_Book1_факторный анализ (февраль 2008-2009) " xfId="678"/>
    <cellStyle name="_PercentSpace_Book21" xfId="679"/>
    <cellStyle name="_PercentSpace_Book21_факторный анализ (февраль 2008-2009) " xfId="680"/>
    <cellStyle name="_PercentSpace_boutros" xfId="681"/>
    <cellStyle name="_PercentSpace_boutros_факторный анализ (февраль 2008-2009) " xfId="682"/>
    <cellStyle name="_PercentSpace_Canda DCF_Broker Numbers_Sep1" xfId="683"/>
    <cellStyle name="_PercentSpace_Canda DCF_Broker Numbers_Sep1_факторный анализ (февраль 2008-2009) " xfId="684"/>
    <cellStyle name="_PercentSpace_Casto DCF_Brokers_June22" xfId="685"/>
    <cellStyle name="_PercentSpace_Casto DCF_Brokers_June22_факторный анализ (февраль 2008-2009) " xfId="686"/>
    <cellStyle name="_PercentSpace_Casto_Broker Forecasts_Sept17" xfId="687"/>
    <cellStyle name="_PercentSpace_Casto_Broker Forecasts_Sept17_факторный анализ (февраль 2008-2009) " xfId="688"/>
    <cellStyle name="_PercentSpace_Comdot - gStyle Excel Slides" xfId="689"/>
    <cellStyle name="_PercentSpace_Comdot - gStyle Excel Slides_факторный анализ (февраль 2008-2009) " xfId="690"/>
    <cellStyle name="_PercentSpace_Comdot LBO Short Form - v3" xfId="691"/>
    <cellStyle name="_PercentSpace_Comdot LBO Short Form - v3_факторный анализ (февраль 2008-2009) " xfId="692"/>
    <cellStyle name="_PercentSpace_Continental DCF v6.0" xfId="693"/>
    <cellStyle name="_PercentSpace_Continental DCF v6.0_факторный анализ (февраль 2008-2009) " xfId="694"/>
    <cellStyle name="_PercentSpace_Contribution Analysis_Brokers_Sep2" xfId="695"/>
    <cellStyle name="_PercentSpace_Contribution Analysis_Brokers_Sep2_факторный анализ (февраль 2008-2009) " xfId="696"/>
    <cellStyle name="_PercentSpace_Contribution Analysis_Brokers_Sep6" xfId="697"/>
    <cellStyle name="_PercentSpace_Contribution Analysis_Brokers_Sep6_факторный анализ (февраль 2008-2009) " xfId="698"/>
    <cellStyle name="_PercentSpace_contribution_analysis" xfId="699"/>
    <cellStyle name="_PercentSpace_contribution_analysis(1)" xfId="700"/>
    <cellStyle name="_PercentSpace_contribution_analysis_model" xfId="701"/>
    <cellStyle name="_PercentSpace_CSC 032400" xfId="702"/>
    <cellStyle name="_PercentSpace_CSC 032400_факторный анализ (февраль 2008-2009) " xfId="703"/>
    <cellStyle name="_PercentSpace_CSC_kkr_3_7_00" xfId="704"/>
    <cellStyle name="_PercentSpace_CSC_kkr_3_7_00_факторный анализ (февраль 2008-2009) " xfId="705"/>
    <cellStyle name="_PercentSpace_DCF - July 2, 2001" xfId="706"/>
    <cellStyle name="_PercentSpace_DCF - July 2, 2001_факторный анализ (февраль 2008-2009) " xfId="707"/>
    <cellStyle name="_PercentSpace_Deal Comp Luxury_May30" xfId="708"/>
    <cellStyle name="_PercentSpace_Deal Comp Luxury_May30_факторный анализ (февраль 2008-2009) " xfId="709"/>
    <cellStyle name="_PercentSpace_exhange_ratio_calculation" xfId="710"/>
    <cellStyle name="_PercentSpace_exhange_ratio_calculation_факторный анализ (февраль 2008-2009) " xfId="711"/>
    <cellStyle name="_PercentSpace_Koala_Broker Forecasts_Sept17" xfId="712"/>
    <cellStyle name="_PercentSpace_Koala_Broker Forecasts_Sept17_факторный анализ (февраль 2008-2009) " xfId="713"/>
    <cellStyle name="_PercentSpace_Kooper_Star_Merger Analysis_v5" xfId="714"/>
    <cellStyle name="_PercentSpace_Kooper_Star_Merger Analysis_v5_факторный анализ (февраль 2008-2009) " xfId="715"/>
    <cellStyle name="_PercentSpace_Kooper_Star_Merger Analysis_v6" xfId="716"/>
    <cellStyle name="_PercentSpace_Kooper_Star_Merger Analysis_v6_факторный анализ (февраль 2008-2009) " xfId="717"/>
    <cellStyle name="_PercentSpace_Kooper_Star_Merger Plan 1.10.00" xfId="718"/>
    <cellStyle name="_PercentSpace_Kooper_Star_Merger Plan 1.10.00_факторный анализ (февраль 2008-2009) " xfId="719"/>
    <cellStyle name="_PercentSpace_KooperStar_Edgar_Burst_Brix_Merger Analysis_4" xfId="720"/>
    <cellStyle name="_PercentSpace_KooperStar_Edgar_Burst_Brix_Merger Analysis_4_факторный анализ (февраль 2008-2009) " xfId="721"/>
    <cellStyle name="_PercentSpace_Leaders CSC 1-7-00" xfId="722"/>
    <cellStyle name="_PercentSpace_Leaders CSC 1-7-00_факторный анализ (февраль 2008-2009) " xfId="723"/>
    <cellStyle name="_PercentSpace_March 24- BIG .." xfId="724"/>
    <cellStyle name="_PercentSpace_March 24- BIG .._факторный анализ (февраль 2008-2009) " xfId="725"/>
    <cellStyle name="_PercentSpace_Merger_Plans_050900" xfId="726"/>
    <cellStyle name="_PercentSpace_Merger_Plans_050900_факторный анализ (февраль 2008-2009) " xfId="727"/>
    <cellStyle name="_PercentSpace_NKF_HomeDepot_2Aug" xfId="728"/>
    <cellStyle name="_PercentSpace_NKF_HomeDepot_2Aug_факторный анализ (февраль 2008-2009) " xfId="729"/>
    <cellStyle name="_PercentSpace_Nokia data" xfId="730"/>
    <cellStyle name="_PercentSpace_Nokia data_факторный анализ (февраль 2008-2009) " xfId="731"/>
    <cellStyle name="_PercentSpace_PeopleSoft_Merger_3" xfId="732"/>
    <cellStyle name="_PercentSpace_PeopleSoft_Merger_3_факторный анализ (февраль 2008-2009) " xfId="733"/>
    <cellStyle name="_PercentSpace_price_history_data_tibx" xfId="734"/>
    <cellStyle name="_PercentSpace_price_history_data_tibx_факторный анализ (февраль 2008-2009) " xfId="735"/>
    <cellStyle name="_PercentSpace_Projections Difference" xfId="736"/>
    <cellStyle name="_PercentSpace_Projections Difference_факторный анализ (февраль 2008-2009) " xfId="737"/>
    <cellStyle name="_PercentSpace_rider 1" xfId="738"/>
    <cellStyle name="_PercentSpace_rider 1_факторный анализ (февраль 2008-2009) " xfId="739"/>
    <cellStyle name="_PercentSpace_Samsara Model_250501_v2" xfId="740"/>
    <cellStyle name="_PercentSpace_Samsara Model_250501_v2_факторный анализ (февраль 2008-2009) " xfId="741"/>
    <cellStyle name="_PercentSpace_Sensitivity analysis on synergies (amended)" xfId="742"/>
    <cellStyle name="_PercentSpace_Sensitivity analysis on synergies (amended)_факторный анализ (февраль 2008-2009) " xfId="743"/>
    <cellStyle name="_PercentSpace_Summary Financials" xfId="744"/>
    <cellStyle name="_PercentSpace_Summary Financials_факторный анализ (февраль 2008-2009) " xfId="745"/>
    <cellStyle name="_PercentSpace_Synergies" xfId="746"/>
    <cellStyle name="_PercentSpace_Synergies Template" xfId="747"/>
    <cellStyle name="_PercentSpace_Synergies Template_факторный анализ (февраль 2008-2009) " xfId="748"/>
    <cellStyle name="_PercentSpace_Synergies_факторный анализ (февраль 2008-2009) " xfId="749"/>
    <cellStyle name="_PercentSpace_TOY SB" xfId="750"/>
    <cellStyle name="_PercentSpace_TOY SB_факторный анализ (февраль 2008-2009) " xfId="751"/>
    <cellStyle name="_PercentSpace_v2000 SILK3.PLT" xfId="752"/>
    <cellStyle name="_PercentSpace_v2000 SILK3.PLT_факторный анализ (февраль 2008-2009) " xfId="753"/>
    <cellStyle name="_PercentSpace_xratio epny silk graph.PLT" xfId="754"/>
    <cellStyle name="_PercentSpace_xratio epny silk graph.PLT_факторный анализ (февраль 2008-2009) " xfId="755"/>
    <cellStyle name="_PercentSpace_факторный анализ (февраль 2008-2009) " xfId="756"/>
    <cellStyle name="_source" xfId="757"/>
    <cellStyle name="_SubHeading" xfId="758"/>
    <cellStyle name="_SubHeading_050128 - Verdi LBO Model_Invt Grade v2" xfId="759"/>
    <cellStyle name="_SubHeading_07 Model Alcatel OFD Sept-03" xfId="760"/>
    <cellStyle name="_SubHeading_beta rider" xfId="761"/>
    <cellStyle name="_SubHeading_carrefour sa carsons ownership" xfId="762"/>
    <cellStyle name="_SubHeading_Credit Analysis" xfId="763"/>
    <cellStyle name="_SubHeading_Credit Analysis_факторный анализ (февраль 2008-2009) " xfId="764"/>
    <cellStyle name="_SubHeading_Financials &amp; Valuation v16 Indigo" xfId="765"/>
    <cellStyle name="_SubHeading_Marionnaud DCF Sept-03" xfId="766"/>
    <cellStyle name="_SubHeading_Marionnaud Model_15April" xfId="767"/>
    <cellStyle name="_SubHeading_Operating model Van Gogh v3" xfId="768"/>
    <cellStyle name="_SubHeading_Operating model Van Gogh v3_факторный анализ (февраль 2008-2009) " xfId="769"/>
    <cellStyle name="_SubHeading_PIA_Van Gogh Analysis_Final" xfId="770"/>
    <cellStyle name="_SubHeading_PIA_Van Gogh Analysis_Final_факторный анализ (февраль 2008-2009) " xfId="771"/>
    <cellStyle name="_SubHeading_prestemp" xfId="772"/>
    <cellStyle name="_SubHeading_prestemp_0.2_Marionnaud_DCF_March2002" xfId="773"/>
    <cellStyle name="_SubHeading_prestemp_0.2_Marionnaud_DCF_March2002_факторный анализ (февраль 2008-2009) " xfId="774"/>
    <cellStyle name="_SubHeading_prestemp_07 Model Alcatel OFD Sept-03" xfId="775"/>
    <cellStyle name="_SubHeading_prestemp_07 Model Alcatel OFD Sept-03_факторный анализ (февраль 2008-2009) " xfId="776"/>
    <cellStyle name="_SubHeading_prestemp_1" xfId="777"/>
    <cellStyle name="_SubHeading_prestemp_1_факторный анализ (февраль 2008-2009) " xfId="778"/>
    <cellStyle name="_SubHeading_prestemp_Auchan at various prices" xfId="779"/>
    <cellStyle name="_SubHeading_prestemp_Auchan at various prices_факторный анализ (февраль 2008-2009) " xfId="780"/>
    <cellStyle name="_SubHeading_prestemp_Clean LBO Model_2003" xfId="781"/>
    <cellStyle name="_SubHeading_prestemp_Clean LBO Model_2003_факторный анализ (февраль 2008-2009) " xfId="782"/>
    <cellStyle name="_SubHeading_prestemp_CynthiasModel_Financials_22Feb" xfId="783"/>
    <cellStyle name="_SubHeading_prestemp_CynthiasModel_Financials_22Feb_факторный анализ (февраль 2008-2009) " xfId="784"/>
    <cellStyle name="_SubHeading_prestemp_DCF_Synergies_Rothschild_22June" xfId="785"/>
    <cellStyle name="_SubHeading_prestemp_Marionnaud DCF Sept-03" xfId="786"/>
    <cellStyle name="_SubHeading_prestemp_Marionnaud LBO Model_Mar2003" xfId="787"/>
    <cellStyle name="_SubHeading_prestemp_Marionnaud LBO Model_Mar2003_факторный анализ (февраль 2008-2009) " xfId="788"/>
    <cellStyle name="_SubHeading_prestemp_Marionnaud Model_15April" xfId="789"/>
    <cellStyle name="_SubHeading_prestemp_Model Template 14-nov-01" xfId="790"/>
    <cellStyle name="_SubHeading_prestemp_PIA_Van Gogh Analysis_Final" xfId="791"/>
    <cellStyle name="_SubHeading_prestemp_PIA_Van Gogh Analysis_Final_факторный анализ (февраль 2008-2009) " xfId="792"/>
    <cellStyle name="_SubHeading_Prix de l'OCEANE" xfId="793"/>
    <cellStyle name="_SubHeading_Prix de l'OCEANE_факторный анализ (февраль 2008-2009) " xfId="794"/>
    <cellStyle name="_SubHeading_Sensitivity analysis on synergies (amended)" xfId="795"/>
    <cellStyle name="_SubHeading_Sheet1" xfId="796"/>
    <cellStyle name="_SubHeading_TOY SB" xfId="797"/>
    <cellStyle name="_SubHeading_Van Gogh Short LBO Model" xfId="798"/>
    <cellStyle name="_SubHeading_факторный анализ (февраль 2008-2009) " xfId="799"/>
    <cellStyle name="_Table" xfId="800"/>
    <cellStyle name="_Table_050128 - Verdi LBO Model_Invt Grade v2" xfId="801"/>
    <cellStyle name="_Table_07 Model Alcatel OFD Sept-03" xfId="802"/>
    <cellStyle name="_Table_Accretion_Management_19Sep" xfId="803"/>
    <cellStyle name="_Table_Accretion_Management_21Aug.2" xfId="804"/>
    <cellStyle name="_Table_Accretion_Management_Sep1" xfId="805"/>
    <cellStyle name="_Table_Book21" xfId="806"/>
    <cellStyle name="_Table_Casto DCF_June22" xfId="807"/>
    <cellStyle name="_Table_Contribution Analysis_Brokers_Sep2" xfId="808"/>
    <cellStyle name="_Table_Contribution Analysis_Brokers_Sep6" xfId="809"/>
    <cellStyle name="_Table_Credit Analysis" xfId="810"/>
    <cellStyle name="_Table_Credit Analysis_факторный анализ (февраль 2008-2009) " xfId="811"/>
    <cellStyle name="_Table_Data S&amp;T Acquisition charts" xfId="812"/>
    <cellStyle name="_Table_DCF - July 2, 2001" xfId="813"/>
    <cellStyle name="_Table_Financials &amp; Valuation v16 Indigo" xfId="814"/>
    <cellStyle name="_Table_Marionnaud DCF Sept-03" xfId="815"/>
    <cellStyle name="_Table_Marionnaud Model_15April" xfId="816"/>
    <cellStyle name="_Table_NKF_HomeDepot_2Aug" xfId="817"/>
    <cellStyle name="_Table_Operating model Van Gogh v3" xfId="818"/>
    <cellStyle name="_Table_Operating model Van Gogh v3_факторный анализ (февраль 2008-2009) " xfId="819"/>
    <cellStyle name="_Table_Options_Converts" xfId="820"/>
    <cellStyle name="_Table_PIA_Van Gogh Analysis_Final" xfId="821"/>
    <cellStyle name="_Table_PIA_Van Gogh Analysis_Final_факторный анализ (февраль 2008-2009) " xfId="822"/>
    <cellStyle name="_Table_Prix de l'OCEANE" xfId="823"/>
    <cellStyle name="_Table_Prix de l'OCEANE_факторный анализ (февраль 2008-2009) " xfId="824"/>
    <cellStyle name="_Table_Sheet1" xfId="825"/>
    <cellStyle name="_Table_TOY SB" xfId="826"/>
    <cellStyle name="_Table_Van Gogh Short LBO Model" xfId="827"/>
    <cellStyle name="_Table_факторный анализ (февраль 2008-2009) " xfId="828"/>
    <cellStyle name="_TableHead" xfId="829"/>
    <cellStyle name="_TableHead_050128 - Verdi LBO Model_Invt Grade v2" xfId="830"/>
    <cellStyle name="_TableHead_Credit Analysis" xfId="831"/>
    <cellStyle name="_TableHead_Credit Analysis_факторный анализ (февраль 2008-2009) " xfId="832"/>
    <cellStyle name="_TableHead_Operating model Van Gogh v3" xfId="833"/>
    <cellStyle name="_TableHead_Operating model Van Gogh v3_факторный анализ (февраль 2008-2009) " xfId="834"/>
    <cellStyle name="_TableHead_PIA_Van Gogh Analysis_Final" xfId="835"/>
    <cellStyle name="_TableHead_PIA_Van Gogh Analysis_Final_факторный анализ (февраль 2008-2009) " xfId="836"/>
    <cellStyle name="_TableHead_Prix de l'OCEANE" xfId="837"/>
    <cellStyle name="_TableHead_Prix de l'OCEANE_факторный анализ (февраль 2008-2009) " xfId="838"/>
    <cellStyle name="_TableHead_Sheet1" xfId="839"/>
    <cellStyle name="_TableHead_TOY SB" xfId="840"/>
    <cellStyle name="_TableHead_Van Gogh Short LBO Model" xfId="841"/>
    <cellStyle name="_TableHead_факторный анализ (февраль 2008-2009) " xfId="842"/>
    <cellStyle name="_TableRowHead" xfId="843"/>
    <cellStyle name="_TableRowHead_050128 - Verdi LBO Model_Invt Grade v2" xfId="844"/>
    <cellStyle name="_TableRowHead_Credit Analysis" xfId="845"/>
    <cellStyle name="_TableRowHead_Credit Analysis_факторный анализ (февраль 2008-2009) " xfId="846"/>
    <cellStyle name="_TableRowHead_Operating model Van Gogh v3" xfId="847"/>
    <cellStyle name="_TableRowHead_Operating model Van Gogh v3_факторный анализ (февраль 2008-2009) " xfId="848"/>
    <cellStyle name="_TableRowHead_PIA_Van Gogh Analysis_Final" xfId="849"/>
    <cellStyle name="_TableRowHead_PIA_Van Gogh Analysis_Final_факторный анализ (февраль 2008-2009) " xfId="850"/>
    <cellStyle name="_TableRowHead_Prix de l'OCEANE" xfId="851"/>
    <cellStyle name="_TableRowHead_Prix de l'OCEANE_факторный анализ (февраль 2008-2009) " xfId="852"/>
    <cellStyle name="_TableRowHead_Sheet1" xfId="853"/>
    <cellStyle name="_TableRowHead_TOY SB" xfId="854"/>
    <cellStyle name="_TableRowHead_Van Gogh Short LBO Model" xfId="855"/>
    <cellStyle name="_TableRowHead_факторный анализ (февраль 2008-2009) " xfId="856"/>
    <cellStyle name="_TableSuperHead" xfId="857"/>
    <cellStyle name="_TableSuperHead_050128 - Verdi LBO Model_Invt Grade v2" xfId="858"/>
    <cellStyle name="_TableSuperHead_07 Model Alcatel OFD Sept-03" xfId="859"/>
    <cellStyle name="_TableSuperHead_Accretion_Management_19Sep" xfId="860"/>
    <cellStyle name="_TableSuperHead_Accretion_Management_21Aug.2" xfId="861"/>
    <cellStyle name="_TableSuperHead_Accretion_Management_Sep1" xfId="862"/>
    <cellStyle name="_TableSuperHead_Book21" xfId="863"/>
    <cellStyle name="_TableSuperHead_Casto DCF_June22" xfId="864"/>
    <cellStyle name="_TableSuperHead_Contribution Analysis_Brokers_Sep2" xfId="865"/>
    <cellStyle name="_TableSuperHead_Contribution Analysis_Brokers_Sep6" xfId="866"/>
    <cellStyle name="_TableSuperHead_Credit Analysis" xfId="867"/>
    <cellStyle name="_TableSuperHead_Credit Analysis_факторный анализ (февраль 2008-2009) " xfId="868"/>
    <cellStyle name="_TableSuperHead_Data S&amp;T Acquisition charts" xfId="869"/>
    <cellStyle name="_TableSuperHead_DCF - July 2, 2001" xfId="870"/>
    <cellStyle name="_TableSuperHead_Dixons_Electricals_Nov19" xfId="871"/>
    <cellStyle name="_TableSuperHead_Financials &amp; Valuation v16 Indigo" xfId="872"/>
    <cellStyle name="_TableSuperHead_Marionnaud DCF Sept-03" xfId="873"/>
    <cellStyle name="_TableSuperHead_Marionnaud Model_15April" xfId="874"/>
    <cellStyle name="_TableSuperHead_NKF_HomeDepot_2Aug" xfId="875"/>
    <cellStyle name="_TableSuperHead_Operating model Van Gogh v3" xfId="876"/>
    <cellStyle name="_TableSuperHead_Operating model Van Gogh v3_факторный анализ (февраль 2008-2009) " xfId="877"/>
    <cellStyle name="_TableSuperHead_Options_Converts" xfId="878"/>
    <cellStyle name="_TableSuperHead_PIA_Van Gogh Analysis_Final" xfId="879"/>
    <cellStyle name="_TableSuperHead_PIA_Van Gogh Analysis_Final_факторный анализ (февраль 2008-2009) " xfId="880"/>
    <cellStyle name="_TableSuperHead_Prix de l'OCEANE" xfId="881"/>
    <cellStyle name="_TableSuperHead_Prix de l'OCEANE_факторный анализ (февраль 2008-2009) " xfId="882"/>
    <cellStyle name="_TableSuperHead_Sheet1" xfId="883"/>
    <cellStyle name="_TableSuperHead_TOY SB" xfId="884"/>
    <cellStyle name="_TableSuperHead_Van Gogh Short LBO Model" xfId="885"/>
    <cellStyle name="_TableSuperHead_факторный анализ (февраль 2008-2009) " xfId="886"/>
    <cellStyle name="_WF Budget 2007 DFDK " xfId="887"/>
    <cellStyle name="_Бюджет на март СевГОК " xfId="888"/>
    <cellStyle name="=C:\WINNT35\SYSTEM32\COMMAND.COM" xfId="889"/>
    <cellStyle name="__пакет ЧувашВМ 1кв07 МСФО-1 " xfId="890"/>
    <cellStyle name="__пакет ЧувашВМ 1кв07 МСФО-1 " xfId="891"/>
    <cellStyle name="_Проект приказа на 2008 год1__пакет ЧувашВМ 1кв07 МСФО-1 " xfId="892"/>
    <cellStyle name="_Проект приказа на 2008 год1__пакет ЧувашВМ 1кв07 МСФО-1 " xfId="893"/>
    <cellStyle name="_Проект приказа на 2008 год1_П.2.3. ОС выбытие " xfId="894"/>
    <cellStyle name="_Проект приказа на 2008 год1_П.2.3. ОС выбытие " xfId="895"/>
    <cellStyle name="_Проект приказа на 2008 год1_П.2.4. ОДОС " xfId="896"/>
    <cellStyle name="_Проект приказа на 2008 год1_П.2.4. ОДОС " xfId="897"/>
    <cellStyle name="_Проект приказа на 2008 год1_П.6.1. Запасы " xfId="898"/>
    <cellStyle name="_Проект приказа на 2008 год1_П.6.1. Запасы " xfId="899"/>
    <cellStyle name="_Проект приказа на 2008 год1_Приказ инфо для ГААП США МАКСИГРУПП на 2008г__пакет ЧувашВМ 1кв07 МСФО-1 " xfId="900"/>
    <cellStyle name="_Проект приказа на 2008 год1_Приказ инфо для ГААП США МАКСИГРУПП на 2008г__пакет ЧувашВМ 1кв07 МСФО-1 " xfId="901"/>
    <cellStyle name="_Проект приказа на 2008 год1_Приложение 1. Общий список информации к приказу на 2008 год скорректирован 19.2__пакет ЧувашВМ 1кв07 МСФО-1 " xfId="902"/>
    <cellStyle name="_Проект приказа на 2008 год1_Приложение 1. Общий список информации к приказу на 2008 год скорректирован 19.2__пакет ЧувашВМ 1кв07 МСФО-1 " xfId="903"/>
    <cellStyle name="__пакет ЧувашВМ 1кв07 МСФО-1 " xfId="904"/>
    <cellStyle name="__пакет ЧувашВМ 1кв07 МСФО-1 " xfId="905"/>
    <cellStyle name="_Проект приказа на 2008 год1__пакет ЧувашВМ 1кв07 МСФО-1 " xfId="906"/>
    <cellStyle name="_Проект приказа на 2008 год1__пакет ЧувашВМ 1кв07 МСФО-1 " xfId="907"/>
    <cellStyle name="_Проект приказа на 2008 год1_П.2.3. ОС выбытие " xfId="908"/>
    <cellStyle name="_Проект приказа на 2008 год1_П.2.3. ОС выбытие " xfId="909"/>
    <cellStyle name="_Проект приказа на 2008 год1_П.2.4. ОДОС " xfId="910"/>
    <cellStyle name="_Проект приказа на 2008 год1_П.2.4. ОДОС " xfId="911"/>
    <cellStyle name="_Проект приказа на 2008 год1_П.6.1. Запасы " xfId="912"/>
    <cellStyle name="_Проект приказа на 2008 год1_П.6.1. Запасы " xfId="913"/>
    <cellStyle name="_Проект приказа на 2008 год1_Приказ инфо для ГААП США МАКСИГРУПП на 2008г__пакет ЧувашВМ 1кв07 МСФО-1 " xfId="914"/>
    <cellStyle name="_Проект приказа на 2008 год1_Приказ инфо для ГААП США МАКСИГРУПП на 2008г__пакет ЧувашВМ 1кв07 МСФО-1 " xfId="915"/>
    <cellStyle name="_Проект приказа на 2008 год1_Приложение 1. Общий список информации к приказу на 2008 год скорректирован 19.2__пакет ЧувашВМ 1кв07 МСФО-1 " xfId="916"/>
    <cellStyle name="_Проект приказа на 2008 год1_Приложение 1. Общий список информации к приказу на 2008 год скорректирован 19.2__пакет ЧувашВМ 1кв07 МСФО-1 " xfId="917"/>
    <cellStyle name="0" xfId="918"/>
    <cellStyle name="0_факторный анализ (февраль 2008-2009) " xfId="919"/>
    <cellStyle name="1,comma" xfId="920"/>
    <cellStyle name="1Normal" xfId="921"/>
    <cellStyle name="8pt" xfId="922"/>
    <cellStyle name="Aaia?iue [0]_vaqduGfTSN7qyUJNWHRlcWo3H" xfId="923"/>
    <cellStyle name="Aaia?iue_vaqduGfTSN7qyUJNWHRlcWo3H" xfId="924"/>
    <cellStyle name="act" xfId="925"/>
    <cellStyle name="Actual data" xfId="926"/>
    <cellStyle name="Actual year" xfId="927"/>
    <cellStyle name="Actuals Cells" xfId="928"/>
    <cellStyle name="AFE" xfId="929"/>
    <cellStyle name="AJHCustom" xfId="930"/>
    <cellStyle name="Andre's Title" xfId="931"/>
    <cellStyle name="Banner" xfId="932"/>
    <cellStyle name="bbox" xfId="933"/>
    <cellStyle name="blank" xfId="934"/>
    <cellStyle name="Blue" xfId="935"/>
    <cellStyle name="blue shading" xfId="936"/>
    <cellStyle name="Blue Title" xfId="937"/>
    <cellStyle name="Body_$Numeric" xfId="938"/>
    <cellStyle name="bord" xfId="939"/>
    <cellStyle name="BoxHeading" xfId="940"/>
    <cellStyle name="British Pound" xfId="941"/>
    <cellStyle name="British Pound[2]" xfId="942"/>
    <cellStyle name="Business Description" xfId="943"/>
    <cellStyle name="Cabecera 1" xfId="944"/>
    <cellStyle name="Cabecera 2" xfId="945"/>
    <cellStyle name="Calc Cells" xfId="946"/>
    <cellStyle name="Center" xfId="947"/>
    <cellStyle name="check" xfId="948"/>
    <cellStyle name="claire" xfId="949"/>
    <cellStyle name="Co. Names" xfId="950"/>
    <cellStyle name="Co. Names - Bold" xfId="951"/>
    <cellStyle name="Co. Names_1 Pager221" xfId="952"/>
    <cellStyle name="COL HEADINGS" xfId="953"/>
    <cellStyle name="Collegamento ipertestuale_MIDI MEDIA1" xfId="954"/>
    <cellStyle name="ColumnHead" xfId="955"/>
    <cellStyle name="Comma [0]" xfId="956"/>
    <cellStyle name="Comma [1]" xfId="957"/>
    <cellStyle name="Comma 0" xfId="958"/>
    <cellStyle name="Comma 0*" xfId="959"/>
    <cellStyle name="Comma 0_050128 - Verdi LBO Model_Invt Grade v2" xfId="960"/>
    <cellStyle name="Comma 2" xfId="961"/>
    <cellStyle name="Comma[0]" xfId="962"/>
    <cellStyle name="Comma_bf1-new (2)" xfId="963"/>
    <cellStyle name="Comma0" xfId="964"/>
    <cellStyle name="Company name" xfId="965"/>
    <cellStyle name="CoTitle" xfId="966"/>
    <cellStyle name="Currency [0]" xfId="967"/>
    <cellStyle name="Currency [1]" xfId="968"/>
    <cellStyle name="Currency [2]" xfId="969"/>
    <cellStyle name="Currency 0" xfId="970"/>
    <cellStyle name="Currency 2" xfId="971"/>
    <cellStyle name="Currency 2*" xfId="972"/>
    <cellStyle name="Currency dollars[0]" xfId="973"/>
    <cellStyle name="Currency$" xfId="974"/>
    <cellStyle name="Currency_Assump." xfId="975"/>
    <cellStyle name="Currencyunder" xfId="976"/>
    <cellStyle name="Current Period" xfId="977"/>
    <cellStyle name="data" xfId="978"/>
    <cellStyle name="date" xfId="979"/>
    <cellStyle name="Date - Style4" xfId="980"/>
    <cellStyle name="date [dd mmm]" xfId="981"/>
    <cellStyle name="date [mmm yyyy]" xfId="982"/>
    <cellStyle name="Date Aligned" xfId="983"/>
    <cellStyle name="Date_050128 - Verdi LBO Model_Invt Grade v2" xfId="984"/>
    <cellStyle name="David" xfId="985"/>
    <cellStyle name="days" xfId="986"/>
    <cellStyle name="Decimal" xfId="987"/>
    <cellStyle name="decimal [3]" xfId="988"/>
    <cellStyle name="decimal [4]" xfId="989"/>
    <cellStyle name="default" xfId="990"/>
    <cellStyle name="Dezimal [0]_ !gesamt planIst 94" xfId="991"/>
    <cellStyle name="Dezimal_ !gesamt planIst 94" xfId="992"/>
    <cellStyle name="Dollar" xfId="993"/>
    <cellStyle name="dollar [0]" xfId="994"/>
    <cellStyle name="dollar [1]" xfId="995"/>
    <cellStyle name="Dollar_Nexans GS Research Model - from NPaton 1009021" xfId="996"/>
    <cellStyle name="Dollars" xfId="997"/>
    <cellStyle name="Dotted Line" xfId="998"/>
    <cellStyle name="doublespace" xfId="999"/>
    <cellStyle name="E&amp;Y House" xfId="1000"/>
    <cellStyle name="Euro" xfId="1001"/>
    <cellStyle name="Exchange_rates" xfId="1002"/>
    <cellStyle name="exp" xfId="1003"/>
    <cellStyle name="External File Cells" xfId="1004"/>
    <cellStyle name="Fecha" xfId="1005"/>
    <cellStyle name="Fijo" xfId="1006"/>
    <cellStyle name="five" xfId="1007"/>
    <cellStyle name="Followed Hyperlink" xfId="1008"/>
    <cellStyle name="Footnote" xfId="1009"/>
    <cellStyle name="Footnotes" xfId="1010"/>
    <cellStyle name="Forecast Cells" xfId="1011"/>
    <cellStyle name="Format Number Column" xfId="1012"/>
    <cellStyle name="Formula" xfId="1013"/>
    <cellStyle name="four" xfId="1014"/>
    <cellStyle name="G1_1999 figures" xfId="1015"/>
    <cellStyle name="gbox" xfId="1016"/>
    <cellStyle name="GS Blue" xfId="1017"/>
    <cellStyle name="H_1998_col_head" xfId="1018"/>
    <cellStyle name="H_1998_col_head_факторный анализ (февраль 2008-2009) " xfId="1019"/>
    <cellStyle name="H_1999_col_head" xfId="1020"/>
    <cellStyle name="H1_1998 figures" xfId="1021"/>
    <cellStyle name="hard no" xfId="1022"/>
    <cellStyle name="Hard Percent" xfId="1023"/>
    <cellStyle name="Header" xfId="1024"/>
    <cellStyle name="headers" xfId="1025"/>
    <cellStyle name="heading" xfId="1026"/>
    <cellStyle name="Heading 2" xfId="1027"/>
    <cellStyle name="Heading 3" xfId="1028"/>
    <cellStyle name="Heading_050128 - Verdi LBO Model_Invt Grade v2" xfId="1029"/>
    <cellStyle name="Heading1" xfId="1030"/>
    <cellStyle name="hide" xfId="1031"/>
    <cellStyle name="Hyperlink" xfId="1032"/>
    <cellStyle name="Hyperlink 18" xfId="1033"/>
    <cellStyle name="Hyperlink 9 2" xfId="1034"/>
    <cellStyle name="Iau?iue_vaqduGfTSN7qyUJNWHRlcWo3H" xfId="1035"/>
    <cellStyle name="Input" xfId="1036"/>
    <cellStyle name="Input Cells" xfId="1037"/>
    <cellStyle name="Input_050318 - Valo Updatee Resultats 04" xfId="1038"/>
    <cellStyle name="InputBlueFont" xfId="1039"/>
    <cellStyle name="InputCell" xfId="1040"/>
    <cellStyle name="Instructions" xfId="1041"/>
    <cellStyle name="Item Descriptions" xfId="1042"/>
    <cellStyle name="Item Descriptions - Bold" xfId="1043"/>
    <cellStyle name="Item Descriptions_6079BX" xfId="1044"/>
    <cellStyle name="Jason" xfId="1045"/>
    <cellStyle name="JM_standard" xfId="1046"/>
    <cellStyle name="Komma_p&amp;l (2)" xfId="1047"/>
    <cellStyle name="lead" xfId="1048"/>
    <cellStyle name="Line" xfId="1049"/>
    <cellStyle name="Link" xfId="1050"/>
    <cellStyle name="linked" xfId="1051"/>
    <cellStyle name="LN" xfId="1052"/>
    <cellStyle name="m" xfId="1053"/>
    <cellStyle name="m_факторный анализ (февраль 2008-2009) " xfId="1054"/>
    <cellStyle name="Mainhead" xfId="1055"/>
    <cellStyle name="Migliaia (0)_Bilancio PMT 02-06 al 3 Gennaio" xfId="1056"/>
    <cellStyle name="Migliaia_Bilancio PMT 02-06 al 3 Gennaio" xfId="1057"/>
    <cellStyle name="Millares [0]_2AV_M_M " xfId="1058"/>
    <cellStyle name="Millares_2AV_M_M " xfId="1059"/>
    <cellStyle name="Milliers [0]_ Synthese var BFR" xfId="1060"/>
    <cellStyle name="Milliers_ Synthese var BFR" xfId="1061"/>
    <cellStyle name="million" xfId="1062"/>
    <cellStyle name="million [1]" xfId="1063"/>
    <cellStyle name="MLComma0" xfId="1064"/>
    <cellStyle name="MLDollar0" xfId="1065"/>
    <cellStyle name="MLEuro0" xfId="1066"/>
    <cellStyle name="MLHeaderSection" xfId="1067"/>
    <cellStyle name="MLMultiple0" xfId="1068"/>
    <cellStyle name="MLPercent0" xfId="1069"/>
    <cellStyle name="MLPound0" xfId="1070"/>
    <cellStyle name="MLYen0" xfId="1071"/>
    <cellStyle name="mnb" xfId="1072"/>
    <cellStyle name="Moneda [0]_2AV_M_M " xfId="1073"/>
    <cellStyle name="Moneda_2AV_M_M " xfId="1074"/>
    <cellStyle name="Monétaire [0]_ Synthese var BFR" xfId="1075"/>
    <cellStyle name="Monétaire_ Synthese var BFR" xfId="1076"/>
    <cellStyle name="Monetario" xfId="1077"/>
    <cellStyle name="Monetario0" xfId="1078"/>
    <cellStyle name="Multiple" xfId="1079"/>
    <cellStyle name="Multiple [0]" xfId="1080"/>
    <cellStyle name="Multiple [1]" xfId="1081"/>
    <cellStyle name="multiple_050128 - Verdi LBO Model_Invt Grade v2" xfId="1082"/>
    <cellStyle name="Multiple0" xfId="1083"/>
    <cellStyle name="multiples" xfId="1084"/>
    <cellStyle name="MultipleSpace" xfId="1085"/>
    <cellStyle name="MultipleType" xfId="1086"/>
    <cellStyle name="new style" xfId="1087"/>
    <cellStyle name="NLG" xfId="1088"/>
    <cellStyle name="Non d‚fini" xfId="1089"/>
    <cellStyle name="Non défini" xfId="1090"/>
    <cellStyle name="non multiple" xfId="1091"/>
    <cellStyle name="nonmultiple" xfId="1092"/>
    <cellStyle name="Norma11l" xfId="1093"/>
    <cellStyle name="Normal" xfId="1094"/>
    <cellStyle name="Normal'" xfId="1095"/>
    <cellStyle name="Normal - Style1" xfId="1096"/>
    <cellStyle name="Normal 10" xfId="1097"/>
    <cellStyle name="Normal 9" xfId="1098"/>
    <cellStyle name="Normal Cells" xfId="1099"/>
    <cellStyle name="Normal." xfId="1100"/>
    <cellStyle name="Normal_~8194780" xfId="1101"/>
    <cellStyle name="Normale_Annual report industry 2006" xfId="1333"/>
    <cellStyle name="NormalGB" xfId="1102"/>
    <cellStyle name="Normal-HelBold" xfId="1103"/>
    <cellStyle name="Normal-HelUnderline" xfId="1104"/>
    <cellStyle name="Normal-Helvetica" xfId="1105"/>
    <cellStyle name="normální_DELVITA group 1999 - červen" xfId="1106"/>
    <cellStyle name="Notes" xfId="1107"/>
    <cellStyle name="Nromal" xfId="1108"/>
    <cellStyle name="Number" xfId="1109"/>
    <cellStyle name="Number In Table Current Period" xfId="1110"/>
    <cellStyle name="Numbers" xfId="1111"/>
    <cellStyle name="Numbers - Bold" xfId="1112"/>
    <cellStyle name="Numbers - Bold - Italic" xfId="1113"/>
    <cellStyle name="Numbers - Bold_1 Pager221" xfId="1114"/>
    <cellStyle name="Numbers - Large" xfId="1115"/>
    <cellStyle name="Numbers_1 Pager221" xfId="1116"/>
    <cellStyle name="p" xfId="1117"/>
    <cellStyle name="p_факторный анализ (февраль 2008-2009) " xfId="1118"/>
    <cellStyle name="Page header" xfId="1119"/>
    <cellStyle name="Page Heading" xfId="1120"/>
    <cellStyle name="Page Number" xfId="1121"/>
    <cellStyle name="PageSubtitle" xfId="1122"/>
    <cellStyle name="PageTitle" xfId="1123"/>
    <cellStyle name="pence" xfId="1124"/>
    <cellStyle name="pence [1]" xfId="1125"/>
    <cellStyle name="Pence_050128 - Verdi LBO Model_Invt Grade v2" xfId="1126"/>
    <cellStyle name="Percent [0]" xfId="1127"/>
    <cellStyle name="Percent [1]" xfId="1128"/>
    <cellStyle name="percent [100]" xfId="1129"/>
    <cellStyle name="percent [2]" xfId="1130"/>
    <cellStyle name="Percent_DCF" xfId="1131"/>
    <cellStyle name="Percent0" xfId="1132"/>
    <cellStyle name="Percentage" xfId="1133"/>
    <cellStyle name="Percentunder" xfId="1134"/>
    <cellStyle name="PerShare" xfId="1135"/>
    <cellStyle name="Porcentaje" xfId="1136"/>
    <cellStyle name="pound" xfId="1137"/>
    <cellStyle name="Pourcentage_enseignes" xfId="1138"/>
    <cellStyle name="Price" xfId="1139"/>
    <cellStyle name="prochrek" xfId="1140"/>
    <cellStyle name="Producer" xfId="1141"/>
    <cellStyle name="prt_calculation" xfId="1142"/>
    <cellStyle name="Punto" xfId="1143"/>
    <cellStyle name="Punto0" xfId="1144"/>
    <cellStyle name="r" xfId="1145"/>
    <cellStyle name="r_1 Pager221" xfId="1146"/>
    <cellStyle name="r_1 Pager221_факторный анализ (февраль 2008-2009) " xfId="1147"/>
    <cellStyle name="r_1 Pager23" xfId="1148"/>
    <cellStyle name="r_1 Pager23_факторный анализ (февраль 2008-2009) " xfId="1149"/>
    <cellStyle name="r_Book2" xfId="1150"/>
    <cellStyle name="r_Book2_факторный анализ (февраль 2008-2009) " xfId="1151"/>
    <cellStyle name="r_Book3" xfId="1152"/>
    <cellStyle name="r_Book3_факторный анализ (февраль 2008-2009) " xfId="1153"/>
    <cellStyle name="r_Chariot_Model_Update16" xfId="1154"/>
    <cellStyle name="r_Chariot_Model_Update16_факторный анализ (февраль 2008-2009) " xfId="1155"/>
    <cellStyle name="r_Dummy for Training" xfId="1156"/>
    <cellStyle name="r_Dummy for Training_факторный анализ (февраль 2008-2009) " xfId="1157"/>
    <cellStyle name="r_increm pf" xfId="1158"/>
    <cellStyle name="r_increm pf_факторный анализ (февраль 2008-2009) " xfId="1159"/>
    <cellStyle name="r_LBO Output" xfId="1160"/>
    <cellStyle name="r_LBO Output_факторный анализ (февраль 2008-2009) " xfId="1161"/>
    <cellStyle name="r_Master_1Pgr.11-model changed1" xfId="1162"/>
    <cellStyle name="r_Master_1Pgr.11-model changed1_факторный анализ (февраль 2008-2009) " xfId="1163"/>
    <cellStyle name="r_MC Template 5-15-02" xfId="1164"/>
    <cellStyle name="r_MC Template 5-15-02_факторный анализ (февраль 2008-2009) " xfId="1165"/>
    <cellStyle name="r_MC Template 7-25-02 v1" xfId="1166"/>
    <cellStyle name="r_MC Template 7-25-02 v1_факторный анализ (февраль 2008-2009) " xfId="1167"/>
    <cellStyle name="r_Merger Model 1" xfId="1168"/>
    <cellStyle name="r_Merger Model 1_факторный анализ (февраль 2008-2009) " xfId="1169"/>
    <cellStyle name="r_ML Carling Model NewII v3.0" xfId="1170"/>
    <cellStyle name="r_ML Carling Model NewII v3.0_факторный анализ (февраль 2008-2009) " xfId="1171"/>
    <cellStyle name="r_MODEL Carrefour 01 12 03" xfId="1172"/>
    <cellStyle name="r_MODEL Carrefour 01 12 03_факторный анализ (февраль 2008-2009) " xfId="1173"/>
    <cellStyle name="r_One_Pagerv5" xfId="1174"/>
    <cellStyle name="r_One_Pagerv5_факторный анализ (февраль 2008-2009) " xfId="1175"/>
    <cellStyle name="r_One-Pager_9.9.03_v8" xfId="1176"/>
    <cellStyle name="r_One-Pager_9.9.03_v8_факторный анализ (февраль 2008-2009) " xfId="1177"/>
    <cellStyle name="r_Paragon-Diamond Model v11" xfId="1178"/>
    <cellStyle name="r_Paragon-Diamond Model v11_факторный анализ (февраль 2008-2009) " xfId="1179"/>
    <cellStyle name="r_Pro Forma Model_12.8.03_v22" xfId="1180"/>
    <cellStyle name="r_Pro Forma Model_12.8.03_v22_факторный анализ (февраль 2008-2009) " xfId="1181"/>
    <cellStyle name="r_Trading Comps" xfId="1182"/>
    <cellStyle name="r_Trading Comps_факторный анализ (февраль 2008-2009) " xfId="1183"/>
    <cellStyle name="r_Trout Model 030324bak" xfId="1184"/>
    <cellStyle name="r_Trout Model 030324bak_факторный анализ (февраль 2008-2009) " xfId="1185"/>
    <cellStyle name="r_Valeo Model (unleveraged)" xfId="1186"/>
    <cellStyle name="r_Valeo Model (unleveraged)_факторный анализ (февраль 2008-2009) " xfId="1187"/>
    <cellStyle name="r_Yell-McLeod.11.02.02" xfId="1188"/>
    <cellStyle name="r_Yell-McLeod.11.02.02_факторный анализ (февраль 2008-2009) " xfId="1189"/>
    <cellStyle name="r_факторный анализ (февраль 2008-2009) " xfId="1190"/>
    <cellStyle name="Reuters Cells" xfId="1191"/>
    <cellStyle name="Right" xfId="1192"/>
    <cellStyle name="RowHead" xfId="1193"/>
    <cellStyle name="RowLevel_1_Ф 24_25 (03_08)(ДОи ДЗОИ)-рабочая Ver 0 4 " xfId="1194"/>
    <cellStyle name="Salomon Logo" xfId="1195"/>
    <cellStyle name="SAPBEXchaText 2 3 2" xfId="1196"/>
    <cellStyle name="SAPBEXstdData 2 3 2" xfId="1197"/>
    <cellStyle name="SAPBEXstdItem 2 5" xfId="1198"/>
    <cellStyle name="SEK [1]" xfId="1199"/>
    <cellStyle name="ShadedCells_Database" xfId="1200"/>
    <cellStyle name="ShOut" xfId="1201"/>
    <cellStyle name="Sing" xfId="1202"/>
    <cellStyle name="single space" xfId="1203"/>
    <cellStyle name="small" xfId="1204"/>
    <cellStyle name="SN" xfId="1205"/>
    <cellStyle name="space" xfId="1206"/>
    <cellStyle name="Space3" xfId="1207"/>
    <cellStyle name="Standaard_Map2" xfId="1208"/>
    <cellStyle name="Standard_ !gesamt planIst 94" xfId="1209"/>
    <cellStyle name="std" xfId="1210"/>
    <cellStyle name="sterling [0]" xfId="1211"/>
    <cellStyle name="sterling [1]" xfId="1212"/>
    <cellStyle name="Style 24" xfId="1213"/>
    <cellStyle name="Style D green" xfId="1214"/>
    <cellStyle name="Style E" xfId="1215"/>
    <cellStyle name="Style H" xfId="1216"/>
    <cellStyle name="Sub total" xfId="1217"/>
    <cellStyle name="Subtitle" xfId="1218"/>
    <cellStyle name="Subtotal Current Period" xfId="1219"/>
    <cellStyle name="Table Column Title" xfId="1220"/>
    <cellStyle name="Table end" xfId="1221"/>
    <cellStyle name="Table Head" xfId="1222"/>
    <cellStyle name="Table Head Aligned" xfId="1223"/>
    <cellStyle name="Table Head Blue" xfId="1224"/>
    <cellStyle name="Table Head Green" xfId="1225"/>
    <cellStyle name="Table head_07 Model Alcatel OFD Sept-03" xfId="1226"/>
    <cellStyle name="Table Text" xfId="1227"/>
    <cellStyle name="table text bold" xfId="1228"/>
    <cellStyle name="table text bold green" xfId="1229"/>
    <cellStyle name="table text light" xfId="1230"/>
    <cellStyle name="Table Title" xfId="1231"/>
    <cellStyle name="Table Total Text" xfId="1232"/>
    <cellStyle name="Table Units" xfId="1233"/>
    <cellStyle name="Table-#" xfId="1234"/>
    <cellStyle name="Table_Header" xfId="1235"/>
    <cellStyle name="Table-Footnotes" xfId="1236"/>
    <cellStyle name="Table-Head-Bottom" xfId="1237"/>
    <cellStyle name="Table-Headings" xfId="1238"/>
    <cellStyle name="Table-Head-Title" xfId="1239"/>
    <cellStyle name="Table-Titles" xfId="1240"/>
    <cellStyle name="Text" xfId="1241"/>
    <cellStyle name="Text 1" xfId="1242"/>
    <cellStyle name="Text Head 1" xfId="1243"/>
    <cellStyle name="TG-AR-94" xfId="1244"/>
    <cellStyle name="times" xfId="1245"/>
    <cellStyle name="times [2]" xfId="1246"/>
    <cellStyle name="Times_050128 - Verdi LBO Model_Invt Grade v2" xfId="1247"/>
    <cellStyle name="times2" xfId="1248"/>
    <cellStyle name="timesales2" xfId="1249"/>
    <cellStyle name="timesales2under" xfId="1250"/>
    <cellStyle name="TITLE" xfId="1251"/>
    <cellStyle name="Title - PROJECT" xfId="1252"/>
    <cellStyle name="Title - Underline" xfId="1253"/>
    <cellStyle name="title1" xfId="1254"/>
    <cellStyle name="title2" xfId="1255"/>
    <cellStyle name="Titles - Col. Headings" xfId="1256"/>
    <cellStyle name="Titles - Other" xfId="1257"/>
    <cellStyle name="Topline" xfId="1258"/>
    <cellStyle name="Total" xfId="1259"/>
    <cellStyle name="Total Column Amount" xfId="1260"/>
    <cellStyle name="Total Column Units" xfId="1261"/>
    <cellStyle name="Total Row Subtotal Current Period" xfId="1262"/>
    <cellStyle name="Trader" xfId="1263"/>
    <cellStyle name="triple space" xfId="1264"/>
    <cellStyle name="Type Of Products 1" xfId="1265"/>
    <cellStyle name="Type Of Products 2" xfId="1266"/>
    <cellStyle name="Type Of Products 3" xfId="1267"/>
    <cellStyle name="ubordinated Debt" xfId="1268"/>
    <cellStyle name="Underline_Single" xfId="1269"/>
    <cellStyle name="Unsure" xfId="1270"/>
    <cellStyle name="Upper Line" xfId="1271"/>
    <cellStyle name="Valuta (0)_Bilancio PMT 02-06 al 3 Gennaio" xfId="1272"/>
    <cellStyle name="Valuta_Bilancio PMT 02-06 al 3 Gennaio" xfId="1273"/>
    <cellStyle name="Währung [0]_ !gesamt planIst 94" xfId="1274"/>
    <cellStyle name="Währung_ !gesamt planIst 94" xfId="1275"/>
    <cellStyle name="Worksheet Title 1" xfId="1276"/>
    <cellStyle name="Worksheet Title 2" xfId="1277"/>
    <cellStyle name="Worksheet Title 3" xfId="1278"/>
    <cellStyle name="x" xfId="1279"/>
    <cellStyle name="x_Book21" xfId="1280"/>
    <cellStyle name="x_Book21_факторный анализ (февраль 2008-2009) " xfId="1281"/>
    <cellStyle name="x_contribution_analysis" xfId="1282"/>
    <cellStyle name="x_contribution_analysis_факторный анализ (февраль 2008-2009) " xfId="1283"/>
    <cellStyle name="x_Merger Plans" xfId="1284"/>
    <cellStyle name="x_Merger Plans (2)" xfId="1285"/>
    <cellStyle name="x_Merger Plans (2)_факторный анализ (февраль 2008-2009) " xfId="1286"/>
    <cellStyle name="x_Merger Plans_факторный анализ (февраль 2008-2009) " xfId="1287"/>
    <cellStyle name="x_Options" xfId="1288"/>
    <cellStyle name="x_Options_факторный анализ (февраль 2008-2009) " xfId="1289"/>
    <cellStyle name="x_Sensitivity analysis on synergies (amended)" xfId="1290"/>
    <cellStyle name="x_Sensitivity analysis on synergies (amended)_факторный анализ (февраль 2008-2009) " xfId="1291"/>
    <cellStyle name="x_факторный анализ (февраль 2008-2009) " xfId="1292"/>
    <cellStyle name="xsingledecimal" xfId="1293"/>
    <cellStyle name="xx" xfId="1294"/>
    <cellStyle name="year" xfId="1295"/>
    <cellStyle name="yellow" xfId="1296"/>
    <cellStyle name="Гиперссылка 2" xfId="1297"/>
    <cellStyle name="Гиперссылка 2 3" xfId="1298"/>
    <cellStyle name="Заголовок просто" xfId="1334"/>
    <cellStyle name="Обычный" xfId="0" builtinId="0"/>
    <cellStyle name="Обычный 10" xfId="1299"/>
    <cellStyle name="Обычный 11" xfId="1300"/>
    <cellStyle name="Обычный 11 2" xfId="2"/>
    <cellStyle name="Обычный 11 9" xfId="1301"/>
    <cellStyle name="Обычный 12" xfId="3"/>
    <cellStyle name="Обычный 13" xfId="1302"/>
    <cellStyle name="Обычный 2" xfId="1303"/>
    <cellStyle name="Обычный 2 2" xfId="1304"/>
    <cellStyle name="Обычный 2 2 11" xfId="1305"/>
    <cellStyle name="Обычный 3" xfId="1306"/>
    <cellStyle name="Обычный 4" xfId="1307"/>
    <cellStyle name="Обычный 42" xfId="1308"/>
    <cellStyle name="Обычный 42 4" xfId="1336"/>
    <cellStyle name="Обычный 5" xfId="1309"/>
    <cellStyle name="Обычный 6" xfId="1310"/>
    <cellStyle name="Обычный 7" xfId="1311"/>
    <cellStyle name="Обычный 8" xfId="1312"/>
    <cellStyle name="Обычный 9" xfId="1313"/>
    <cellStyle name="Процентный" xfId="1" builtinId="5"/>
    <cellStyle name="Процентный 11" xfId="4"/>
    <cellStyle name="Процентный 2" xfId="1314"/>
    <cellStyle name="Процентный 2 10" xfId="1315"/>
    <cellStyle name="Процентный 2 2" xfId="1316"/>
    <cellStyle name="Процентный 2 3" xfId="5"/>
    <cellStyle name="Процентный 3" xfId="1317"/>
    <cellStyle name="Процентный 3 10" xfId="1318"/>
    <cellStyle name="Стиль 1" xfId="1319"/>
    <cellStyle name="Стиль 2" xfId="1320"/>
    <cellStyle name="Стиль 3" xfId="1321"/>
    <cellStyle name="Тысячи [0]_ " xfId="1322"/>
    <cellStyle name="Тысячи_ " xfId="1323"/>
    <cellStyle name="Финансовый" xfId="1335" builtinId="3"/>
    <cellStyle name="Финансовый 10 3" xfId="1324"/>
    <cellStyle name="Финансовый 11 9" xfId="1325"/>
    <cellStyle name="Финансовый 17" xfId="1326"/>
    <cellStyle name="Финансовый 2" xfId="6"/>
    <cellStyle name="Финансовый 2 2" xfId="1327"/>
    <cellStyle name="Финансовый 2 2 7" xfId="1328"/>
    <cellStyle name="Финансовый 2 3" xfId="1329"/>
    <cellStyle name="Финансовый 3" xfId="1330"/>
    <cellStyle name="Финансовый 6 9" xfId="1331"/>
    <cellStyle name="標準_0209要旨（BS･PL･剰余金）" xfId="1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18451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1" y="102913"/>
          <a:ext cx="558190" cy="296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rostan\STEEL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lov_sv/Desktop/Q2%202014%20Trading%20update/&#1044;&#1072;&#1085;&#1085;&#1099;&#1077;%20&#1087;&#1086;%20&#1082;&#1086;&#1084;&#1087;&#1072;&#1085;&#1080;&#1103;&#1084;/&#1056;&#1077;&#1072;&#1083;&#1080;&#1079;&#1072;&#1094;&#1080;&#1103;%20&#1043;&#1088;&#1091;&#1087;&#1087;&#1099;%20_&#1080;&#1102;&#1085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lov_sv/Desktop/Q2%202014%20Trading%20update/&#1044;&#1072;&#1085;&#1085;&#1099;&#1077;%20&#1087;&#1086;%20&#1082;&#1086;&#1084;&#1087;&#1072;&#1085;&#1080;&#1103;&#1084;/&#1055;&#1088;&#1086;&#1080;&#1079;&#1074;&#1086;&#1076;&#1089;&#1090;&#1074;&#1086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Кап вложения 2011"/>
      <sheetName val="себест OZR"/>
      <sheetName val="Inputs"/>
      <sheetName val="switch"/>
      <sheetName val="ПРИХОД "/>
      <sheetName val="Слайд 12н (ч.2)"/>
      <sheetName val="от годового"/>
      <sheetName val="от текущего"/>
      <sheetName val="Расх, остатки"/>
      <sheetName val="K DIT"/>
      <sheetName val="Исходные данны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5">
          <cell r="E5">
            <v>0</v>
          </cell>
        </row>
      </sheetData>
      <sheetData sheetId="7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ЭП"/>
      <sheetName val="01_12"/>
      <sheetName val="01_12пл_фт"/>
      <sheetName val="Ф1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  <sheetName val="Inputs"/>
      <sheetName val="US GAAP BS"/>
      <sheetName val="Line_Export 04"/>
      <sheetName val="OCTG_Export 04"/>
      <sheetName val="Industrial_Export 04"/>
      <sheetName val="TMK OCTG Export 04 -input"/>
      <sheetName val="TMK Line Pipe Export 04-input"/>
      <sheetName val="TMK Industrial export04 - input"/>
      <sheetName val="Input"/>
      <sheetName val="&lt;EuroCF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Производство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Реализация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  <sheetName val="5"/>
      <sheetName val="Тепло"/>
      <sheetName val="#ССЫЛКА"/>
      <sheetName val="Calenderised - DTP"/>
      <sheetName val="Ass"/>
      <sheetName val="Дата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план 1 утв"/>
      <sheetName val="факт 2009"/>
      <sheetName val="база пл 10"/>
      <sheetName val="план с БЭМЗ 2010"/>
      <sheetName val="факт ожидаемый"/>
      <sheetName val="план 2011"/>
      <sheetName val="база пл 11ут "/>
      <sheetName val="база пл 11ут  (скоррек)"/>
      <sheetName val="факт 2010"/>
      <sheetName val="факт 2011"/>
      <sheetName val="факт 2011 (ожидаемый)"/>
      <sheetName val="факт 2011 (ожидаемый)(2вар)"/>
      <sheetName val="план 2012"/>
      <sheetName val="факт 2012"/>
      <sheetName val="факторный новая форма"/>
      <sheetName val="факторный в старом формате"/>
      <sheetName val="по АФ"/>
      <sheetName val="dano"/>
      <sheetName val="gaz"/>
      <sheetName val="Лист2"/>
      <sheetName val="свод база"/>
      <sheetName val="Калькуляция по цехам"/>
      <sheetName val="DCFPerpetuity - others"/>
      <sheetName val="БИ"/>
      <sheetName val="ССт"/>
      <sheetName val="Дин_Тов_прод_"/>
      <sheetName val="Товар_прод_Пл-Факт"/>
      <sheetName val="См_затр_Пл-Факт"/>
      <sheetName val="Экон_пок_Пл-Факт"/>
      <sheetName val="ПФ_кальк"/>
      <sheetName val="ПФ_пр-ваМарт"/>
      <sheetName val="Динамика_реализации"/>
      <sheetName val="Динамика_цен"/>
      <sheetName val="Диаг_ОПОО_за_дек"/>
      <sheetName val="Диаг_ОПОО_за_год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Показ__по_труду_за_мес_"/>
      <sheetName val="Аналитичекий_отчет_за__2001_год"/>
      <sheetName val="анализ_выручки"/>
      <sheetName val="Calenderised_-_DTP"/>
      <sheetName val="КалькуляцияОбщезав_"/>
      <sheetName val="Общие_показатели"/>
      <sheetName val="план_1_утв"/>
      <sheetName val="факт_2009"/>
      <sheetName val="база_пл_10"/>
      <sheetName val="план_с_БЭМЗ_2010"/>
      <sheetName val="факт_ожидаемый"/>
      <sheetName val="план_2011"/>
      <sheetName val="база_пл_11ут_"/>
      <sheetName val="база_пл_11ут__(скоррек)"/>
      <sheetName val="факт_2010"/>
      <sheetName val="факт_2011"/>
      <sheetName val="факт_2011_(ожидаемый)"/>
      <sheetName val="факт_2011_(ожидаемый)(2вар)"/>
      <sheetName val="план_2012"/>
      <sheetName val="факт_2012"/>
      <sheetName val="факторный_новая_форма"/>
      <sheetName val="факторный_в_старом_формате"/>
      <sheetName val="по_АФ"/>
      <sheetName val="свод_база"/>
      <sheetName val="Калькуляция_по_цехам"/>
      <sheetName val="DCFPerpetuity_-_others"/>
      <sheetName val="Macro1"/>
      <sheetName val="Энергоресурсы Мах"/>
      <sheetName val="GraphPage"/>
      <sheetName val="Ф1"/>
      <sheetName val="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 xml:space="preserve"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 xml:space="preserve"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 xml:space="preserve"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 xml:space="preserve"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 xml:space="preserve"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 xml:space="preserve"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Основн"/>
      <sheetName val="Диаграмма2"/>
      <sheetName val="Диаграмма3"/>
      <sheetName val="Общие показатели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Калькуляция по цехам"/>
      <sheetName val="ДиагВсеКалькул"/>
      <sheetName val="КалькуляцияОбщезав."/>
      <sheetName val="ДиагОбщезавКальк"/>
      <sheetName val="КалькуляцияРудник"/>
      <sheetName val="ДиагЗатУБВР"/>
      <sheetName val="ДиагЗатВскрыши"/>
      <sheetName val="ДиагЗатСырого"/>
      <sheetName val="КалькуляцияДОФ"/>
      <sheetName val="ДиагЗатДОФ"/>
      <sheetName val="КалькуляцияЦТТ"/>
      <sheetName val="КалькуляцияТСЦ"/>
      <sheetName val="ДиагСтуКот"/>
      <sheetName val="КалькуляцияЖДЦ"/>
      <sheetName val="ДиагСтуАБК"/>
      <sheetName val="ДиагЦПП"/>
      <sheetName val="КалькуляцияЦПП"/>
      <sheetName val="ДиагРСЦ"/>
      <sheetName val="Калькуляция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  <sheetName val="Calenderised - DTP"/>
      <sheetName val="Тепло"/>
      <sheetName val="анализ выручки"/>
      <sheetName val="Общие_показатели"/>
      <sheetName val="Налог_Отчисл_"/>
      <sheetName val="Марж__затарты"/>
      <sheetName val="Калькуляция_по_цехам"/>
      <sheetName val="КалькуляцияОбщезав_1"/>
      <sheetName val="Агрегированный_баланс"/>
      <sheetName val="себест_OZR"/>
      <sheetName val="Calenderised_-_DTP"/>
      <sheetName val="анализ_выручки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13" refreshError="1"/>
      <sheetData sheetId="14" refreshError="1">
        <row r="2">
          <cell r="A2" t="str">
            <v>Калькуляция   общезаводских  затрат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15" refreshError="1"/>
      <sheetData sheetId="16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17" refreshError="1"/>
      <sheetData sheetId="18" refreshError="1"/>
      <sheetData sheetId="19" refreshError="1"/>
      <sheetData sheetId="20">
        <row r="1">
          <cell r="A1" t="str">
            <v>Калькуляция затрат ОАО "СтАГДоК" за 2000 год</v>
          </cell>
        </row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21" refreshError="1"/>
      <sheetData sheetId="22">
        <row r="2">
          <cell r="A2" t="str">
            <v>Калькуляция затрат   ЦТТ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23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24" refreshError="1"/>
      <sheetData sheetId="25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26" refreshError="1"/>
      <sheetData sheetId="27"/>
      <sheetData sheetId="28" refreshError="1"/>
      <sheetData sheetId="29" refreshError="1"/>
      <sheetData sheetId="30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A2" t="str">
            <v>Основные показатели деятельности ОАО "СтАГДоК" в 2000 году</v>
          </cell>
        </row>
      </sheetData>
      <sheetData sheetId="52">
        <row r="2">
          <cell r="A2" t="str">
            <v>Калькуляция затрат на ремонтно-строительный цех (РСЦ)</v>
          </cell>
        </row>
      </sheetData>
      <sheetData sheetId="53"/>
      <sheetData sheetId="54">
        <row r="1">
          <cell r="A1" t="str">
            <v>Калькуляция затрат ОАО "СтАГДоК" за 2000 год</v>
          </cell>
        </row>
      </sheetData>
      <sheetData sheetId="55">
        <row r="2">
          <cell r="A2" t="str">
            <v>Калькуляция   общезаводских  затрат</v>
          </cell>
        </row>
      </sheetData>
      <sheetData sheetId="56"/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  <sheetName val="Журавлева_ЛА"/>
      <sheetName val="Calenderised - DTP"/>
      <sheetName val="Sheet1"/>
      <sheetName val="Sheet2"/>
      <sheetName val="Sheet3"/>
      <sheetName val="Сентябрь"/>
      <sheetName val="анализ выручки"/>
      <sheetName val="Налог_Отчисл_"/>
      <sheetName val="Финанс_результат"/>
      <sheetName val="Расходы_из_прибыли"/>
      <sheetName val="Финансовые_показатели"/>
      <sheetName val="Финанс__устойчивость"/>
      <sheetName val="КалькуляцияОбщезав_"/>
      <sheetName val="Общие_показатели"/>
      <sheetName val="Калькуляция_по_цехам"/>
      <sheetName val="Calenderised_-_DTP"/>
      <sheetName val="анализ_выручки"/>
      <sheetName val="анализ"/>
    </sheetNames>
    <sheetDataSet>
      <sheetData sheetId="0">
        <row r="2">
          <cell r="B2" t="str">
            <v>12-0001</v>
          </cell>
        </row>
      </sheetData>
      <sheetData sheetId="1"/>
      <sheetData sheetId="2" refreshError="1">
        <row r="2">
          <cell r="B2" t="str">
            <v>12-0001</v>
          </cell>
        </row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  <sheetName val="old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4"/>
      <sheetName val="Меню6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  <sheetName val="Макрос1"/>
      <sheetName val="Экономика и финансы"/>
      <sheetName val="Переменные"/>
      <sheetName val="Производство"/>
      <sheetName val="Анализ ОКР"/>
      <sheetName val="Реклассификация векселей"/>
      <sheetName val="Реализация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Экономика_и_финансы"/>
      <sheetName val="Анализ_ОКР"/>
      <sheetName val="Реклассификация_векселей"/>
      <sheetName val="СодержанТрансп"/>
      <sheetName val="с"/>
      <sheetName val="2007"/>
      <sheetName val="Показ.Эфф.Инвест."/>
      <sheetName val="Шахм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A2" t="str">
            <v>Объем производства готовой продукции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ерац.показатели"/>
      <sheetName val="Табл для презент"/>
      <sheetName val="KPI"/>
      <sheetName val="свод14 оценка"/>
      <sheetName val="USA14"/>
      <sheetName val="ВИЗ-Сталь14"/>
      <sheetName val="Сорт14"/>
      <sheetName val="EU"/>
      <sheetName val="НЛМК"/>
      <sheetName val="трейдеры14"/>
      <sheetName val="NOVEX"/>
      <sheetName val="NOVEXCO"/>
      <sheetName val="продажи 2014 бюджет"/>
      <sheetName val="бюджет_по рынкам"/>
      <sheetName val="Инструкция"/>
    </sheetNames>
    <sheetDataSet>
      <sheetData sheetId="0"/>
      <sheetData sheetId="1">
        <row r="44">
          <cell r="H44">
            <v>99.516999999999996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"/>
      <sheetName val="2 кв"/>
      <sheetName val="6 мес"/>
    </sheetNames>
    <sheetDataSet>
      <sheetData sheetId="0" refreshError="1"/>
      <sheetData sheetId="1">
        <row r="16">
          <cell r="Q16">
            <v>722.75965099999996</v>
          </cell>
        </row>
        <row r="17">
          <cell r="Q17">
            <v>279.06741100000005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Z159"/>
  <sheetViews>
    <sheetView tabSelected="1" topLeftCell="A118" zoomScale="115" zoomScaleNormal="115" workbookViewId="0">
      <selection activeCell="M129" sqref="M129"/>
    </sheetView>
  </sheetViews>
  <sheetFormatPr defaultRowHeight="15"/>
  <cols>
    <col min="1" max="1" width="3.42578125" style="1" customWidth="1"/>
    <col min="2" max="2" width="37.7109375" style="29" customWidth="1"/>
    <col min="3" max="3" width="1.42578125" style="3" customWidth="1"/>
    <col min="4" max="10" width="9.42578125" style="1" customWidth="1"/>
    <col min="11" max="13" width="10" style="1" customWidth="1"/>
    <col min="14" max="15" width="9.42578125" style="89" customWidth="1"/>
    <col min="16" max="16" width="6" style="1" customWidth="1"/>
    <col min="17" max="17" width="9.42578125" style="1" customWidth="1"/>
    <col min="18" max="18" width="9.28515625" style="1" customWidth="1"/>
    <col min="19" max="19" width="9.140625" style="89"/>
    <col min="20" max="16384" width="9.140625" style="1"/>
  </cols>
  <sheetData>
    <row r="2" spans="1:24">
      <c r="B2" s="2"/>
    </row>
    <row r="4" spans="1:24" ht="17.25">
      <c r="B4" s="4" t="s">
        <v>98</v>
      </c>
    </row>
    <row r="5" spans="1:24" ht="15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0"/>
      <c r="O5" s="90"/>
      <c r="Q5" s="6"/>
    </row>
    <row r="6" spans="1:24" ht="15.75"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1"/>
      <c r="O6" s="91"/>
      <c r="Q6" s="117" t="s">
        <v>103</v>
      </c>
      <c r="R6" s="118"/>
      <c r="S6" s="119"/>
      <c r="T6" s="57"/>
      <c r="U6" s="117" t="s">
        <v>102</v>
      </c>
      <c r="V6" s="119"/>
      <c r="W6" s="119"/>
      <c r="X6" s="57"/>
    </row>
    <row r="7" spans="1:24" ht="15.75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0"/>
      <c r="O7" s="90"/>
      <c r="Q7" s="6"/>
    </row>
    <row r="8" spans="1:24">
      <c r="A8" s="10"/>
      <c r="B8" s="4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2"/>
      <c r="O8" s="92"/>
      <c r="Q8" s="11"/>
    </row>
    <row r="9" spans="1:24" ht="30">
      <c r="B9" s="12" t="s">
        <v>1</v>
      </c>
      <c r="C9" s="13"/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95</v>
      </c>
      <c r="M9" s="15" t="s">
        <v>97</v>
      </c>
      <c r="N9" s="93" t="s">
        <v>10</v>
      </c>
      <c r="O9" s="93" t="s">
        <v>11</v>
      </c>
      <c r="Q9" s="14" t="s">
        <v>12</v>
      </c>
      <c r="R9" s="14" t="s">
        <v>13</v>
      </c>
      <c r="S9" s="93" t="s">
        <v>11</v>
      </c>
      <c r="U9" s="14" t="s">
        <v>100</v>
      </c>
      <c r="V9" s="15" t="s">
        <v>99</v>
      </c>
      <c r="W9" s="93" t="s">
        <v>11</v>
      </c>
    </row>
    <row r="10" spans="1:24">
      <c r="B10" s="16" t="s">
        <v>14</v>
      </c>
      <c r="C10" s="17"/>
      <c r="D10" s="18">
        <v>0.21964893299999996</v>
      </c>
      <c r="E10" s="18">
        <v>0.14166192999999999</v>
      </c>
      <c r="F10" s="18">
        <v>0.20694889999999991</v>
      </c>
      <c r="G10" s="18">
        <v>4.6374170000000006E-2</v>
      </c>
      <c r="H10" s="18">
        <v>4.2435510000000058E-2</v>
      </c>
      <c r="I10" s="18">
        <v>9.0533230000000006E-2</v>
      </c>
      <c r="J10" s="18">
        <v>9.4686100000000023E-3</v>
      </c>
      <c r="K10" s="18">
        <v>2.6467879999999843E-2</v>
      </c>
      <c r="L10" s="18">
        <v>6.2965499999999988E-3</v>
      </c>
      <c r="M10" s="85">
        <v>4.2422000000000007E-3</v>
      </c>
      <c r="N10" s="47">
        <f>M10/L10-1</f>
        <v>-0.32626597104763699</v>
      </c>
      <c r="O10" s="47">
        <f>M10/I10-1</f>
        <v>-0.95314206728291917</v>
      </c>
      <c r="Q10" s="18">
        <f t="shared" ref="Q10:Q16" si="0">SUM(D10:G10)</f>
        <v>0.6146339329999998</v>
      </c>
      <c r="R10" s="18">
        <f t="shared" ref="R10:R16" si="1">SUM(H10:K10)</f>
        <v>0.16890522999999991</v>
      </c>
      <c r="S10" s="47">
        <f t="shared" ref="S10:S16" si="2">R10/Q10-1</f>
        <v>-0.72519377643928429</v>
      </c>
      <c r="U10" s="18">
        <f t="shared" ref="U10:U16" si="3">SUM(H10:I10)</f>
        <v>0.13296874000000006</v>
      </c>
      <c r="V10" s="85">
        <f t="shared" ref="V10:V16" si="4">SUM(L10:M10)</f>
        <v>1.053875E-2</v>
      </c>
      <c r="W10" s="47">
        <f t="shared" ref="W10:W16" si="5">V10/U10-1</f>
        <v>-0.92074264973857767</v>
      </c>
    </row>
    <row r="11" spans="1:24">
      <c r="B11" s="16" t="s">
        <v>15</v>
      </c>
      <c r="C11" s="17"/>
      <c r="D11" s="18">
        <v>0.89172441300000005</v>
      </c>
      <c r="E11" s="18">
        <v>0.85562463578096004</v>
      </c>
      <c r="F11" s="18">
        <v>0.97723586062933576</v>
      </c>
      <c r="G11" s="18">
        <v>1.2354827120454397</v>
      </c>
      <c r="H11" s="18">
        <v>1.130277344772</v>
      </c>
      <c r="I11" s="18">
        <v>0.93677422841360036</v>
      </c>
      <c r="J11" s="18">
        <v>0.77974111393439971</v>
      </c>
      <c r="K11" s="18">
        <v>1.2267326639455784</v>
      </c>
      <c r="L11" s="18">
        <v>1.2954943569694002</v>
      </c>
      <c r="M11" s="85">
        <v>0.99272792105425012</v>
      </c>
      <c r="N11" s="47">
        <f t="shared" ref="N11:N16" si="6">M11/L11-1</f>
        <v>-0.23370725953868543</v>
      </c>
      <c r="O11" s="47">
        <f t="shared" ref="O11:O16" si="7">M11/I11-1</f>
        <v>5.9730179314823495E-2</v>
      </c>
      <c r="Q11" s="18">
        <f t="shared" si="0"/>
        <v>3.9600676214557353</v>
      </c>
      <c r="R11" s="18">
        <f t="shared" si="1"/>
        <v>4.0735253510655784</v>
      </c>
      <c r="S11" s="47">
        <f t="shared" si="2"/>
        <v>2.8650452581952646E-2</v>
      </c>
      <c r="U11" s="18">
        <f t="shared" si="3"/>
        <v>2.0670515731856005</v>
      </c>
      <c r="V11" s="85">
        <f t="shared" si="4"/>
        <v>2.2882222780236505</v>
      </c>
      <c r="W11" s="47">
        <f t="shared" si="5"/>
        <v>0.10699815510514643</v>
      </c>
    </row>
    <row r="12" spans="1:24">
      <c r="B12" s="16" t="s">
        <v>16</v>
      </c>
      <c r="C12" s="17"/>
      <c r="D12" s="18">
        <v>2.3710580906847212</v>
      </c>
      <c r="E12" s="18">
        <v>2.3481997298782478</v>
      </c>
      <c r="F12" s="18">
        <v>2.1873899389865779</v>
      </c>
      <c r="G12" s="18">
        <v>1.995863025893365</v>
      </c>
      <c r="H12" s="18">
        <v>2.1605757037627411</v>
      </c>
      <c r="I12" s="18">
        <v>2.2771030508839987</v>
      </c>
      <c r="J12" s="18">
        <v>2.3650332922183992</v>
      </c>
      <c r="K12" s="18">
        <v>1.6827145833476607</v>
      </c>
      <c r="L12" s="18">
        <v>1.9114583311623496</v>
      </c>
      <c r="M12" s="85">
        <v>2.1186313797024998</v>
      </c>
      <c r="N12" s="47">
        <f t="shared" si="6"/>
        <v>0.10838481025854696</v>
      </c>
      <c r="O12" s="47">
        <f t="shared" si="7"/>
        <v>-6.959354391975292E-2</v>
      </c>
      <c r="Q12" s="18">
        <f t="shared" si="0"/>
        <v>8.902510785442912</v>
      </c>
      <c r="R12" s="18">
        <f t="shared" si="1"/>
        <v>8.4854266302127996</v>
      </c>
      <c r="S12" s="47">
        <f t="shared" si="2"/>
        <v>-4.6850171292363352E-2</v>
      </c>
      <c r="U12" s="18">
        <f t="shared" si="3"/>
        <v>4.4376787546467398</v>
      </c>
      <c r="V12" s="85">
        <f t="shared" si="4"/>
        <v>4.0300897108648499</v>
      </c>
      <c r="W12" s="47">
        <f t="shared" si="5"/>
        <v>-9.184735225710039E-2</v>
      </c>
    </row>
    <row r="13" spans="1:24">
      <c r="B13" s="16" t="s">
        <v>17</v>
      </c>
      <c r="C13" s="17"/>
      <c r="D13" s="18">
        <v>0</v>
      </c>
      <c r="E13" s="18">
        <v>1.9055799999999998E-3</v>
      </c>
      <c r="F13" s="18">
        <v>0</v>
      </c>
      <c r="G13" s="18">
        <v>0</v>
      </c>
      <c r="H13" s="18">
        <v>0</v>
      </c>
      <c r="I13" s="18">
        <v>1.09443E-3</v>
      </c>
      <c r="J13" s="18">
        <v>3.4457250000000002E-2</v>
      </c>
      <c r="K13" s="18">
        <v>8.4273516999999853E-2</v>
      </c>
      <c r="L13" s="18">
        <v>8.6162009999999997E-2</v>
      </c>
      <c r="M13" s="85">
        <v>8.3614930000000004E-2</v>
      </c>
      <c r="N13" s="47">
        <f t="shared" si="6"/>
        <v>-2.9561520210589221E-2</v>
      </c>
      <c r="O13" s="47">
        <f t="shared" si="7"/>
        <v>75.400436757033347</v>
      </c>
      <c r="Q13" s="18">
        <f t="shared" si="0"/>
        <v>1.9055799999999998E-3</v>
      </c>
      <c r="R13" s="18">
        <f t="shared" si="1"/>
        <v>0.11982519699999986</v>
      </c>
      <c r="S13" s="47"/>
      <c r="U13" s="18">
        <f t="shared" si="3"/>
        <v>1.09443E-3</v>
      </c>
      <c r="V13" s="85">
        <f t="shared" si="4"/>
        <v>0.16977693999999999</v>
      </c>
      <c r="W13" s="47"/>
    </row>
    <row r="14" spans="1:24">
      <c r="B14" s="16" t="s">
        <v>18</v>
      </c>
      <c r="C14" s="17"/>
      <c r="D14" s="18">
        <v>0.32721408699999999</v>
      </c>
      <c r="E14" s="18">
        <v>0.39389717199999991</v>
      </c>
      <c r="F14" s="18">
        <v>0.36615206</v>
      </c>
      <c r="G14" s="18">
        <v>0.33365367000000001</v>
      </c>
      <c r="H14" s="18">
        <v>0.35949977899999996</v>
      </c>
      <c r="I14" s="18">
        <v>0.39002787000000005</v>
      </c>
      <c r="J14" s="18">
        <v>0.45526863900000014</v>
      </c>
      <c r="K14" s="18">
        <v>0.47381705899999921</v>
      </c>
      <c r="L14" s="18">
        <v>0.49016377400000005</v>
      </c>
      <c r="M14" s="85">
        <v>0.56792765400000011</v>
      </c>
      <c r="N14" s="47">
        <f t="shared" si="6"/>
        <v>0.15864877031895874</v>
      </c>
      <c r="O14" s="47">
        <f t="shared" si="7"/>
        <v>0.45612069722094484</v>
      </c>
      <c r="Q14" s="18">
        <f t="shared" si="0"/>
        <v>1.4209169889999997</v>
      </c>
      <c r="R14" s="18">
        <f t="shared" si="1"/>
        <v>1.6786133469999995</v>
      </c>
      <c r="S14" s="47">
        <f t="shared" si="2"/>
        <v>0.18135919268680079</v>
      </c>
      <c r="U14" s="18">
        <f t="shared" si="3"/>
        <v>0.74952764900000002</v>
      </c>
      <c r="V14" s="85">
        <f t="shared" si="4"/>
        <v>1.0580914280000002</v>
      </c>
      <c r="W14" s="47">
        <f t="shared" si="5"/>
        <v>0.41167764713106703</v>
      </c>
    </row>
    <row r="15" spans="1:24">
      <c r="B15" s="16" t="s">
        <v>19</v>
      </c>
      <c r="C15" s="17"/>
      <c r="D15" s="18">
        <v>6.258569600000001E-2</v>
      </c>
      <c r="E15" s="18">
        <v>7.6769690000000002E-2</v>
      </c>
      <c r="F15" s="18">
        <v>7.8506759999999995E-2</v>
      </c>
      <c r="G15" s="18">
        <v>6.7038139999999927E-2</v>
      </c>
      <c r="H15" s="18">
        <v>7.0519759999999918E-2</v>
      </c>
      <c r="I15" s="18">
        <v>7.7997769999999939E-2</v>
      </c>
      <c r="J15" s="18">
        <v>8.0054999999999904E-2</v>
      </c>
      <c r="K15" s="18">
        <v>7.6538617999999822E-2</v>
      </c>
      <c r="L15" s="18">
        <v>7.7360159999999928E-2</v>
      </c>
      <c r="M15" s="19">
        <v>8.6954539999999927E-2</v>
      </c>
      <c r="N15" s="47">
        <f t="shared" si="6"/>
        <v>0.12402223573477622</v>
      </c>
      <c r="O15" s="47">
        <f t="shared" si="7"/>
        <v>0.11483366768049907</v>
      </c>
      <c r="Q15" s="18">
        <f t="shared" si="0"/>
        <v>0.28490028599999995</v>
      </c>
      <c r="R15" s="18">
        <f t="shared" si="1"/>
        <v>0.30511114799999955</v>
      </c>
      <c r="S15" s="47">
        <f t="shared" si="2"/>
        <v>7.0940125346169669E-2</v>
      </c>
      <c r="U15" s="18">
        <f t="shared" si="3"/>
        <v>0.14851752999999984</v>
      </c>
      <c r="V15" s="19">
        <f t="shared" si="4"/>
        <v>0.16431469999999987</v>
      </c>
      <c r="W15" s="47">
        <f t="shared" si="5"/>
        <v>0.10636569299260534</v>
      </c>
    </row>
    <row r="16" spans="1:24" s="20" customFormat="1" ht="15.75" thickBot="1">
      <c r="B16" s="21" t="s">
        <v>20</v>
      </c>
      <c r="C16" s="21"/>
      <c r="D16" s="22">
        <v>3.8722312196847213</v>
      </c>
      <c r="E16" s="22">
        <v>3.8180587376592072</v>
      </c>
      <c r="F16" s="22">
        <v>3.8162335196159134</v>
      </c>
      <c r="G16" s="22">
        <v>3.6784117179388041</v>
      </c>
      <c r="H16" s="22">
        <v>3.763308097534741</v>
      </c>
      <c r="I16" s="22">
        <v>3.7735305792975993</v>
      </c>
      <c r="J16" s="22">
        <v>3.7240239051527988</v>
      </c>
      <c r="K16" s="22">
        <v>3.57054432129324</v>
      </c>
      <c r="L16" s="22">
        <v>3.8669351821317495</v>
      </c>
      <c r="M16" s="23">
        <f>SUM(M10:M15)</f>
        <v>3.8540986247567495</v>
      </c>
      <c r="N16" s="94">
        <f t="shared" si="6"/>
        <v>-3.3195687981311117E-3</v>
      </c>
      <c r="O16" s="94">
        <f t="shared" si="7"/>
        <v>2.1350839423738499E-2</v>
      </c>
      <c r="P16" s="24"/>
      <c r="Q16" s="22">
        <f t="shared" si="0"/>
        <v>15.184935194898646</v>
      </c>
      <c r="R16" s="22">
        <f t="shared" si="1"/>
        <v>14.831406903278381</v>
      </c>
      <c r="S16" s="94">
        <f t="shared" si="2"/>
        <v>-2.3281514677720327E-2</v>
      </c>
      <c r="U16" s="22">
        <f t="shared" si="3"/>
        <v>7.5368386768323408</v>
      </c>
      <c r="V16" s="23">
        <f t="shared" si="4"/>
        <v>7.7210338068884994</v>
      </c>
      <c r="W16" s="94">
        <f t="shared" si="5"/>
        <v>2.4439309099498097E-2</v>
      </c>
      <c r="X16" s="1"/>
    </row>
    <row r="17" spans="1:26">
      <c r="B17" s="25" t="s">
        <v>21</v>
      </c>
      <c r="C17" s="17"/>
      <c r="D17" s="26">
        <v>0.29212063816067751</v>
      </c>
      <c r="E17" s="26">
        <v>0.32017150057408572</v>
      </c>
      <c r="F17" s="26">
        <v>0.33285098998027696</v>
      </c>
      <c r="G17" s="26">
        <v>0.35796123734018359</v>
      </c>
      <c r="H17" s="26">
        <v>0.35062575864981982</v>
      </c>
      <c r="I17" s="26">
        <v>0.37384259418473587</v>
      </c>
      <c r="J17" s="26">
        <v>0.42899022903410655</v>
      </c>
      <c r="K17" s="26">
        <v>0.40886876155135687</v>
      </c>
      <c r="L17" s="26">
        <v>0.40055412983315608</v>
      </c>
      <c r="M17" s="27">
        <v>0.45024207109114156</v>
      </c>
      <c r="N17" s="95"/>
      <c r="O17" s="95"/>
      <c r="Q17" s="26">
        <v>0.32108984939300883</v>
      </c>
      <c r="R17" s="26">
        <v>0.39021264645932541</v>
      </c>
      <c r="S17" s="95"/>
      <c r="U17" s="26">
        <f>(I17*$I$16+H17*$H$16)/SUM($H$16:$I$16)</f>
        <v>0.3622499213262525</v>
      </c>
      <c r="V17" s="27">
        <f>(M17*$M$16+L17*$L$16)/SUM($L$16:$M$16)</f>
        <v>0.42535679627123629</v>
      </c>
      <c r="W17" s="95"/>
    </row>
    <row r="18" spans="1:26" ht="30">
      <c r="B18" s="28" t="s">
        <v>94</v>
      </c>
      <c r="C18" s="17"/>
      <c r="D18" s="26">
        <v>0.41623566377093307</v>
      </c>
      <c r="E18" s="26">
        <v>0.38421029533123535</v>
      </c>
      <c r="F18" s="26">
        <v>0.42778978320076916</v>
      </c>
      <c r="G18" s="26">
        <v>0.41802621074229102</v>
      </c>
      <c r="H18" s="26">
        <v>0.39391593322262841</v>
      </c>
      <c r="I18" s="26">
        <v>0.37687552013664893</v>
      </c>
      <c r="J18" s="26">
        <v>0.31733357206860646</v>
      </c>
      <c r="K18" s="26">
        <v>0.43952000341511455</v>
      </c>
      <c r="L18" s="26">
        <v>0.45517243711069566</v>
      </c>
      <c r="M18" s="86">
        <v>0.38284473301280059</v>
      </c>
      <c r="N18" s="95"/>
      <c r="O18" s="95"/>
      <c r="Q18" s="26">
        <v>0.41653239821096544</v>
      </c>
      <c r="R18" s="26">
        <v>0.38133745836480509</v>
      </c>
      <c r="S18" s="95"/>
      <c r="U18" s="26">
        <f>(I18*$I$16+H18*$H$16)/SUM($H$16:$I$16)</f>
        <v>0.38538417042114137</v>
      </c>
      <c r="V18" s="86">
        <f>(M18*$M$16+L18*$L$16)/SUM($L$16:$M$16)</f>
        <v>0.41906870905205018</v>
      </c>
      <c r="W18" s="95"/>
    </row>
    <row r="19" spans="1:26">
      <c r="B19" s="25" t="s">
        <v>22</v>
      </c>
      <c r="C19" s="17"/>
      <c r="D19" s="26">
        <v>0.29164369806838941</v>
      </c>
      <c r="E19" s="26">
        <v>0.29561820409467887</v>
      </c>
      <c r="F19" s="26">
        <v>0.23935922681895389</v>
      </c>
      <c r="G19" s="26">
        <v>0.22081867072616609</v>
      </c>
      <c r="H19" s="26">
        <v>0.25545834274609946</v>
      </c>
      <c r="I19" s="26">
        <v>0.24928188298203632</v>
      </c>
      <c r="J19" s="26">
        <v>0.25368203271886297</v>
      </c>
      <c r="K19" s="26">
        <v>0.15161123503352861</v>
      </c>
      <c r="L19" s="26">
        <v>0.1442734330561484</v>
      </c>
      <c r="M19" s="86">
        <v>0.16697099151098282</v>
      </c>
      <c r="N19" s="95"/>
      <c r="O19" s="95"/>
      <c r="Q19" s="26">
        <v>0.26234672712369506</v>
      </c>
      <c r="R19" s="26">
        <v>0.22845166363281555</v>
      </c>
      <c r="S19" s="95"/>
      <c r="U19" s="26">
        <f>(I19*$I$16+H19*$H$16)/SUM($H$16:$I$16)</f>
        <v>0.25236592418828457</v>
      </c>
      <c r="V19" s="86">
        <f>(M19*$M$16+L19*$L$16)/SUM($L$16:$M$16)</f>
        <v>0.1556033444403036</v>
      </c>
      <c r="W19" s="95"/>
    </row>
    <row r="20" spans="1:26">
      <c r="D20" s="30"/>
      <c r="E20" s="31"/>
      <c r="F20" s="31"/>
      <c r="G20" s="31"/>
      <c r="H20" s="31"/>
      <c r="I20" s="31"/>
      <c r="J20" s="31"/>
      <c r="K20" s="31"/>
      <c r="L20" s="31"/>
      <c r="M20" s="64"/>
      <c r="N20" s="96"/>
      <c r="O20" s="96"/>
      <c r="Q20" s="31"/>
      <c r="R20" s="31"/>
      <c r="U20" s="31"/>
      <c r="V20" s="64"/>
      <c r="W20" s="96"/>
    </row>
    <row r="21" spans="1:26" ht="30">
      <c r="B21" s="25" t="s">
        <v>93</v>
      </c>
      <c r="C21" s="32"/>
      <c r="D21" s="33">
        <v>0.58429239800000188</v>
      </c>
      <c r="E21" s="33">
        <v>0.55501972499999885</v>
      </c>
      <c r="F21" s="33">
        <v>0.43042266699999904</v>
      </c>
      <c r="G21" s="33">
        <v>0.38119970300000011</v>
      </c>
      <c r="H21" s="33">
        <v>0.41287638300000157</v>
      </c>
      <c r="I21" s="33">
        <v>0.41496611400000083</v>
      </c>
      <c r="J21" s="33">
        <v>0.39785448000000007</v>
      </c>
      <c r="K21" s="33">
        <v>0.48049310799999922</v>
      </c>
      <c r="L21" s="33">
        <v>0.47199999999999998</v>
      </c>
      <c r="M21" s="87">
        <v>0.43076091999999999</v>
      </c>
      <c r="N21" s="95">
        <f t="shared" ref="N21" si="8">M21/L21-1</f>
        <v>-8.7370932203389762E-2</v>
      </c>
      <c r="O21" s="95">
        <f t="shared" ref="O21" si="9">M21/I21-1</f>
        <v>3.8062881442890939E-2</v>
      </c>
      <c r="P21" s="20"/>
      <c r="Q21" s="33">
        <f>SUM(D21:G21)</f>
        <v>1.9509344929999999</v>
      </c>
      <c r="R21" s="33">
        <f>SUM(H21:K21)</f>
        <v>1.7061900850000018</v>
      </c>
      <c r="S21" s="95">
        <f>R21/Q21-1</f>
        <v>-0.1254498338504686</v>
      </c>
      <c r="U21" s="33">
        <f>H21+I21</f>
        <v>0.82784249700000245</v>
      </c>
      <c r="V21" s="87">
        <f>L21+M21</f>
        <v>0.90276091999999997</v>
      </c>
      <c r="W21" s="95">
        <f t="shared" ref="W21" si="10">V21/U21-1</f>
        <v>9.0498401895882985E-2</v>
      </c>
    </row>
    <row r="22" spans="1:26">
      <c r="B22" s="34"/>
      <c r="D22" s="30"/>
      <c r="E22" s="31"/>
      <c r="F22" s="31"/>
      <c r="G22" s="31"/>
      <c r="H22" s="31"/>
      <c r="I22" s="31"/>
      <c r="J22" s="31"/>
      <c r="K22" s="31"/>
      <c r="L22" s="111"/>
      <c r="M22" s="111"/>
      <c r="N22" s="96"/>
      <c r="O22" s="96"/>
      <c r="Q22" s="31"/>
    </row>
    <row r="23" spans="1:26" ht="30.75" customHeight="1">
      <c r="B23" s="120" t="s">
        <v>23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26">
      <c r="B24" s="34" t="s">
        <v>101</v>
      </c>
      <c r="D24" s="30"/>
      <c r="E24" s="31"/>
      <c r="F24" s="31"/>
      <c r="G24" s="31"/>
      <c r="H24" s="31"/>
      <c r="I24" s="31"/>
      <c r="J24" s="31"/>
      <c r="K24" s="31"/>
      <c r="L24" s="116"/>
      <c r="M24" s="116"/>
      <c r="N24" s="96"/>
      <c r="O24" s="96"/>
      <c r="Q24" s="31"/>
    </row>
    <row r="25" spans="1:26">
      <c r="B25" s="34"/>
      <c r="D25" s="30"/>
      <c r="E25" s="31"/>
      <c r="F25" s="31"/>
      <c r="G25" s="31"/>
      <c r="H25" s="31"/>
      <c r="I25" s="31"/>
      <c r="J25" s="31"/>
      <c r="K25" s="76"/>
      <c r="L25" s="76"/>
      <c r="M25" s="76"/>
      <c r="N25" s="96"/>
      <c r="O25" s="96"/>
      <c r="Q25" s="76"/>
      <c r="R25" s="76"/>
      <c r="U25" s="76"/>
      <c r="V25" s="76"/>
      <c r="W25" s="114"/>
    </row>
    <row r="26" spans="1:26">
      <c r="B26" s="34"/>
      <c r="D26" s="30"/>
      <c r="E26" s="31"/>
      <c r="F26" s="31"/>
      <c r="G26" s="31"/>
      <c r="H26" s="31"/>
      <c r="I26" s="31"/>
      <c r="J26" s="31"/>
      <c r="K26" s="31"/>
      <c r="L26" s="76"/>
      <c r="M26" s="76"/>
      <c r="N26" s="96"/>
      <c r="O26" s="96"/>
      <c r="Q26" s="31"/>
    </row>
    <row r="27" spans="1:26"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96"/>
      <c r="O27" s="96"/>
      <c r="Q27" s="31"/>
    </row>
    <row r="28" spans="1:26" ht="17.25">
      <c r="A28" s="10"/>
      <c r="B28" s="4" t="s">
        <v>104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2"/>
      <c r="O28" s="92"/>
      <c r="Q28" s="11"/>
    </row>
    <row r="29" spans="1:26" ht="30">
      <c r="B29" s="12" t="s">
        <v>1</v>
      </c>
      <c r="C29" s="13"/>
      <c r="D29" s="14" t="s">
        <v>2</v>
      </c>
      <c r="E29" s="14" t="s">
        <v>3</v>
      </c>
      <c r="F29" s="14" t="s">
        <v>4</v>
      </c>
      <c r="G29" s="14" t="s">
        <v>5</v>
      </c>
      <c r="H29" s="14" t="s">
        <v>6</v>
      </c>
      <c r="I29" s="14" t="s">
        <v>7</v>
      </c>
      <c r="J29" s="14" t="s">
        <v>8</v>
      </c>
      <c r="K29" s="14" t="s">
        <v>9</v>
      </c>
      <c r="L29" s="14" t="s">
        <v>95</v>
      </c>
      <c r="M29" s="15" t="s">
        <v>97</v>
      </c>
      <c r="N29" s="93" t="s">
        <v>10</v>
      </c>
      <c r="O29" s="93" t="s">
        <v>11</v>
      </c>
      <c r="Q29" s="14" t="s">
        <v>12</v>
      </c>
      <c r="R29" s="14" t="s">
        <v>13</v>
      </c>
      <c r="S29" s="93" t="s">
        <v>11</v>
      </c>
      <c r="U29" s="14" t="s">
        <v>100</v>
      </c>
      <c r="V29" s="15" t="s">
        <v>99</v>
      </c>
      <c r="W29" s="93" t="s">
        <v>11</v>
      </c>
    </row>
    <row r="30" spans="1:26">
      <c r="B30" s="16" t="s">
        <v>24</v>
      </c>
      <c r="C30" s="17"/>
      <c r="D30" s="18">
        <v>0.21964893299999996</v>
      </c>
      <c r="E30" s="18">
        <v>0.14166192999999999</v>
      </c>
      <c r="F30" s="18">
        <v>0.20694889999999991</v>
      </c>
      <c r="G30" s="18">
        <v>4.6374170000000006E-2</v>
      </c>
      <c r="H30" s="18">
        <v>4.2435509999999996E-2</v>
      </c>
      <c r="I30" s="18">
        <v>9.0533230000000006E-2</v>
      </c>
      <c r="J30" s="18">
        <v>9.4686100000000023E-3</v>
      </c>
      <c r="K30" s="18">
        <v>2.6467879999999843E-2</v>
      </c>
      <c r="L30" s="18">
        <v>6.2965499999999988E-3</v>
      </c>
      <c r="M30" s="85">
        <v>4.2422000000000007E-3</v>
      </c>
      <c r="N30" s="47">
        <f t="shared" ref="N30:N42" si="11">M30/L30-1</f>
        <v>-0.32626597104763699</v>
      </c>
      <c r="O30" s="47">
        <f t="shared" ref="O30:O42" si="12">M30/I30-1</f>
        <v>-0.95314206728291917</v>
      </c>
      <c r="Q30" s="18">
        <f t="shared" ref="Q30:Q42" si="13">SUM(D30:G30)</f>
        <v>0.6146339329999998</v>
      </c>
      <c r="R30" s="18">
        <f t="shared" ref="R30:R42" si="14">SUM(H30:K30)</f>
        <v>0.16890522999999985</v>
      </c>
      <c r="S30" s="47">
        <f t="shared" ref="S30:S41" si="15">R30/Q30-1</f>
        <v>-0.7251937764392844</v>
      </c>
      <c r="U30" s="18">
        <f t="shared" ref="U30:U42" si="16">SUM(H30:I30)</f>
        <v>0.13296874</v>
      </c>
      <c r="V30" s="85">
        <f t="shared" ref="V30:V42" si="17">SUM(L30:M30)</f>
        <v>1.053875E-2</v>
      </c>
      <c r="W30" s="47">
        <f t="shared" ref="W30:W42" si="18">V30/U30-1</f>
        <v>-0.92074264973857767</v>
      </c>
    </row>
    <row r="31" spans="1:26" ht="17.25">
      <c r="B31" s="16" t="s">
        <v>105</v>
      </c>
      <c r="C31" s="17"/>
      <c r="D31" s="18">
        <v>1.5705761199999997</v>
      </c>
      <c r="E31" s="18">
        <v>1.5923598799999998</v>
      </c>
      <c r="F31" s="18">
        <v>1.4634834700000563</v>
      </c>
      <c r="G31" s="18">
        <v>1.8438106100000002</v>
      </c>
      <c r="H31" s="18">
        <v>1.62339641</v>
      </c>
      <c r="I31" s="18">
        <v>1.5309831490000001</v>
      </c>
      <c r="J31" s="18">
        <v>1.6899255599999996</v>
      </c>
      <c r="K31" s="18">
        <v>1.563200150000019</v>
      </c>
      <c r="L31" s="18">
        <v>1.7740295999999998</v>
      </c>
      <c r="M31" s="85">
        <v>1.4248228229999995</v>
      </c>
      <c r="N31" s="47">
        <f t="shared" si="11"/>
        <v>-0.19684382774673004</v>
      </c>
      <c r="O31" s="47">
        <f t="shared" si="12"/>
        <v>-6.9341276596899037E-2</v>
      </c>
      <c r="Q31" s="18">
        <f t="shared" si="13"/>
        <v>6.4702300800000554</v>
      </c>
      <c r="R31" s="18">
        <f t="shared" si="14"/>
        <v>6.4075052690000183</v>
      </c>
      <c r="S31" s="47">
        <f t="shared" si="15"/>
        <v>-9.6943710230528168E-3</v>
      </c>
      <c r="U31" s="18">
        <f t="shared" si="16"/>
        <v>3.1543795590000001</v>
      </c>
      <c r="V31" s="85">
        <f t="shared" si="17"/>
        <v>3.1988524229999991</v>
      </c>
      <c r="W31" s="47">
        <f t="shared" si="18"/>
        <v>1.4098767497116915E-2</v>
      </c>
    </row>
    <row r="32" spans="1:26">
      <c r="B32" s="35" t="s">
        <v>25</v>
      </c>
      <c r="C32" s="17"/>
      <c r="D32" s="18">
        <v>0.10711723999999999</v>
      </c>
      <c r="E32" s="18">
        <v>0.10737149</v>
      </c>
      <c r="F32" s="18">
        <v>0.10760390999999998</v>
      </c>
      <c r="G32" s="18">
        <v>0.37471759999999998</v>
      </c>
      <c r="H32" s="18">
        <v>5.2623089999999997E-2</v>
      </c>
      <c r="I32" s="18">
        <v>0</v>
      </c>
      <c r="J32" s="18">
        <v>0.36676428999999999</v>
      </c>
      <c r="K32" s="18">
        <v>0.21011063999999988</v>
      </c>
      <c r="L32" s="18">
        <v>0.36889359999999999</v>
      </c>
      <c r="M32" s="85">
        <v>0.31759948999999998</v>
      </c>
      <c r="N32" s="47">
        <f t="shared" si="11"/>
        <v>-0.13904852239236465</v>
      </c>
      <c r="O32" s="47"/>
      <c r="Q32" s="18">
        <f t="shared" si="13"/>
        <v>0.69681024000000003</v>
      </c>
      <c r="R32" s="18">
        <f t="shared" si="14"/>
        <v>0.62949801999999988</v>
      </c>
      <c r="S32" s="47">
        <f t="shared" si="15"/>
        <v>-9.6600503459880471E-2</v>
      </c>
      <c r="U32" s="18">
        <f t="shared" si="16"/>
        <v>5.2623089999999997E-2</v>
      </c>
      <c r="V32" s="85">
        <f t="shared" si="17"/>
        <v>0.68649308999999992</v>
      </c>
      <c r="W32" s="47"/>
      <c r="X32" s="30"/>
      <c r="Y32" s="30"/>
      <c r="Z32" s="114"/>
    </row>
    <row r="33" spans="2:23">
      <c r="B33" s="35" t="s">
        <v>26</v>
      </c>
      <c r="C33" s="17"/>
      <c r="D33" s="18">
        <v>0.11901148999999978</v>
      </c>
      <c r="E33" s="18">
        <v>0.11024738000000001</v>
      </c>
      <c r="F33" s="18">
        <v>2.5177949999999994E-2</v>
      </c>
      <c r="G33" s="18">
        <v>4.9263129999999697E-2</v>
      </c>
      <c r="H33" s="18">
        <v>0.11140867000000043</v>
      </c>
      <c r="I33" s="18">
        <v>0.13200323000000014</v>
      </c>
      <c r="J33" s="18">
        <v>9.9291759999999951E-2</v>
      </c>
      <c r="K33" s="18">
        <v>0.12645564000000056</v>
      </c>
      <c r="L33" s="18">
        <v>0.11116321000000001</v>
      </c>
      <c r="M33" s="85">
        <v>0.11725964999999899</v>
      </c>
      <c r="N33" s="47">
        <f t="shared" si="11"/>
        <v>5.4842245019723457E-2</v>
      </c>
      <c r="O33" s="47">
        <f t="shared" si="12"/>
        <v>-0.1116910548325305</v>
      </c>
      <c r="Q33" s="18">
        <f t="shared" si="13"/>
        <v>0.3036999499999995</v>
      </c>
      <c r="R33" s="18">
        <f t="shared" si="14"/>
        <v>0.46915930000000106</v>
      </c>
      <c r="S33" s="47">
        <f t="shared" si="15"/>
        <v>0.54481191057160805</v>
      </c>
      <c r="U33" s="18">
        <f t="shared" si="16"/>
        <v>0.24341190000000057</v>
      </c>
      <c r="V33" s="85">
        <f t="shared" si="17"/>
        <v>0.22842285999999901</v>
      </c>
      <c r="W33" s="47">
        <f t="shared" si="18"/>
        <v>-6.1578912123858909E-2</v>
      </c>
    </row>
    <row r="34" spans="2:23">
      <c r="B34" s="35" t="s">
        <v>27</v>
      </c>
      <c r="C34" s="17"/>
      <c r="D34" s="18">
        <v>0.48570636100000003</v>
      </c>
      <c r="E34" s="18">
        <v>0.53322104800000003</v>
      </c>
      <c r="F34" s="18">
        <v>0.36546455999999994</v>
      </c>
      <c r="G34" s="18">
        <v>0.21440455</v>
      </c>
      <c r="H34" s="18">
        <v>0.34880054999999999</v>
      </c>
      <c r="I34" s="18">
        <v>0.484341839</v>
      </c>
      <c r="J34" s="18">
        <v>0.46701385999999995</v>
      </c>
      <c r="K34" s="18">
        <v>0.44644338999999988</v>
      </c>
      <c r="L34" s="18">
        <v>0.48299999999999998</v>
      </c>
      <c r="M34" s="85">
        <v>0.449472333</v>
      </c>
      <c r="N34" s="47">
        <f t="shared" si="11"/>
        <v>-6.9415459627329201E-2</v>
      </c>
      <c r="O34" s="47">
        <f t="shared" si="12"/>
        <v>-7.1993586331491777E-2</v>
      </c>
      <c r="Q34" s="18">
        <f t="shared" si="13"/>
        <v>1.598796519</v>
      </c>
      <c r="R34" s="18">
        <f t="shared" si="14"/>
        <v>1.7465996389999998</v>
      </c>
      <c r="S34" s="47">
        <f t="shared" si="15"/>
        <v>9.2446485993381122E-2</v>
      </c>
      <c r="U34" s="18">
        <f t="shared" si="16"/>
        <v>0.83314238900000004</v>
      </c>
      <c r="V34" s="85">
        <f t="shared" si="17"/>
        <v>0.93247233299999999</v>
      </c>
      <c r="W34" s="47">
        <f t="shared" si="18"/>
        <v>0.11922325080497131</v>
      </c>
    </row>
    <row r="35" spans="2:23">
      <c r="B35" s="16" t="s">
        <v>28</v>
      </c>
      <c r="C35" s="17"/>
      <c r="D35" s="18">
        <v>0.51737356000000001</v>
      </c>
      <c r="E35" s="18">
        <v>0.46838486000000007</v>
      </c>
      <c r="F35" s="18">
        <v>0.49958221000001307</v>
      </c>
      <c r="G35" s="18">
        <v>0.49307868000000388</v>
      </c>
      <c r="H35" s="18">
        <v>0.54714676999999989</v>
      </c>
      <c r="I35" s="18">
        <v>0.58387688599999987</v>
      </c>
      <c r="J35" s="18">
        <v>0.6103258439999999</v>
      </c>
      <c r="K35" s="18">
        <v>0.41678690900000137</v>
      </c>
      <c r="L35" s="18">
        <v>0.61658764999999993</v>
      </c>
      <c r="M35" s="85">
        <v>0.64641195100000004</v>
      </c>
      <c r="N35" s="47">
        <f t="shared" si="11"/>
        <v>4.8369929238770926E-2</v>
      </c>
      <c r="O35" s="47">
        <f t="shared" si="12"/>
        <v>0.1071031693486153</v>
      </c>
      <c r="Q35" s="18">
        <f t="shared" si="13"/>
        <v>1.9784193100000169</v>
      </c>
      <c r="R35" s="18">
        <f t="shared" si="14"/>
        <v>2.1581364090000008</v>
      </c>
      <c r="S35" s="47">
        <f t="shared" si="15"/>
        <v>9.0838730744081886E-2</v>
      </c>
      <c r="U35" s="18">
        <f t="shared" si="16"/>
        <v>1.1310236559999998</v>
      </c>
      <c r="V35" s="85">
        <f t="shared" si="17"/>
        <v>1.262999601</v>
      </c>
      <c r="W35" s="47">
        <f t="shared" si="18"/>
        <v>0.11668716591370765</v>
      </c>
    </row>
    <row r="36" spans="2:23">
      <c r="B36" s="16" t="s">
        <v>29</v>
      </c>
      <c r="C36" s="17"/>
      <c r="D36" s="18">
        <v>0.37000797999999996</v>
      </c>
      <c r="E36" s="18">
        <v>0.36802171999999983</v>
      </c>
      <c r="F36" s="18">
        <v>0.39514292999999984</v>
      </c>
      <c r="G36" s="18">
        <v>0.34811992000000008</v>
      </c>
      <c r="H36" s="18">
        <v>0.35702488000000027</v>
      </c>
      <c r="I36" s="18">
        <v>0.37416098600000031</v>
      </c>
      <c r="J36" s="18">
        <v>0.42115728499999916</v>
      </c>
      <c r="K36" s="18">
        <v>0.36552528899999948</v>
      </c>
      <c r="L36" s="18">
        <v>0.36604034000000002</v>
      </c>
      <c r="M36" s="85">
        <v>0.39667068999999999</v>
      </c>
      <c r="N36" s="47">
        <f t="shared" si="11"/>
        <v>8.3680257755197163E-2</v>
      </c>
      <c r="O36" s="47">
        <f t="shared" si="12"/>
        <v>6.0160478623497271E-2</v>
      </c>
      <c r="Q36" s="18">
        <f t="shared" si="13"/>
        <v>1.4812925499999996</v>
      </c>
      <c r="R36" s="18">
        <f t="shared" si="14"/>
        <v>1.5178684399999991</v>
      </c>
      <c r="S36" s="47">
        <f t="shared" si="15"/>
        <v>2.4691874673911984E-2</v>
      </c>
      <c r="U36" s="18">
        <f t="shared" si="16"/>
        <v>0.73118586600000057</v>
      </c>
      <c r="V36" s="85">
        <f t="shared" si="17"/>
        <v>0.76271102999999996</v>
      </c>
      <c r="W36" s="47">
        <f t="shared" si="18"/>
        <v>4.3115116779348872E-2</v>
      </c>
    </row>
    <row r="37" spans="2:23">
      <c r="B37" s="16" t="s">
        <v>30</v>
      </c>
      <c r="C37" s="17"/>
      <c r="D37" s="18">
        <v>0.14520106000000002</v>
      </c>
      <c r="E37" s="18">
        <v>0.13058460999999993</v>
      </c>
      <c r="F37" s="18">
        <v>0.13396711000000183</v>
      </c>
      <c r="G37" s="18">
        <v>0.11951173000000034</v>
      </c>
      <c r="H37" s="18">
        <v>0.12118838999999988</v>
      </c>
      <c r="I37" s="18">
        <v>0.15619075000000013</v>
      </c>
      <c r="J37" s="18">
        <v>0.1600565800000002</v>
      </c>
      <c r="K37" s="18">
        <v>0.14032980000000031</v>
      </c>
      <c r="L37" s="18">
        <v>0.14609761000000002</v>
      </c>
      <c r="M37" s="85">
        <v>0.16203473999999998</v>
      </c>
      <c r="N37" s="47">
        <f t="shared" si="11"/>
        <v>0.10908549428015935</v>
      </c>
      <c r="O37" s="47">
        <f t="shared" si="12"/>
        <v>3.7415724042555887E-2</v>
      </c>
      <c r="Q37" s="18">
        <f t="shared" si="13"/>
        <v>0.52926451000000219</v>
      </c>
      <c r="R37" s="18">
        <f t="shared" si="14"/>
        <v>0.57776552000000048</v>
      </c>
      <c r="S37" s="47">
        <f t="shared" si="15"/>
        <v>9.1638507936226521E-2</v>
      </c>
      <c r="U37" s="18">
        <f t="shared" si="16"/>
        <v>0.27737914000000002</v>
      </c>
      <c r="V37" s="85">
        <f t="shared" si="17"/>
        <v>0.30813235</v>
      </c>
      <c r="W37" s="47">
        <f t="shared" si="18"/>
        <v>0.11087066604936457</v>
      </c>
    </row>
    <row r="38" spans="2:23">
      <c r="B38" s="16" t="s">
        <v>31</v>
      </c>
      <c r="C38" s="17"/>
      <c r="D38" s="18">
        <v>0.11486665999999998</v>
      </c>
      <c r="E38" s="18">
        <v>0.1311195169999998</v>
      </c>
      <c r="F38" s="18">
        <v>0.13824701000000328</v>
      </c>
      <c r="G38" s="18">
        <v>0.11862280499999997</v>
      </c>
      <c r="H38" s="18">
        <v>0.14102089600000001</v>
      </c>
      <c r="I38" s="18">
        <v>0.12678829000000008</v>
      </c>
      <c r="J38" s="18">
        <v>0.12566545999999981</v>
      </c>
      <c r="K38" s="18">
        <v>9.9019584999999952E-2</v>
      </c>
      <c r="L38" s="18">
        <v>0.13241366000000002</v>
      </c>
      <c r="M38" s="85">
        <v>0.12479219000000001</v>
      </c>
      <c r="N38" s="47">
        <f t="shared" si="11"/>
        <v>-5.7558034420315929E-2</v>
      </c>
      <c r="O38" s="47">
        <f t="shared" si="12"/>
        <v>-1.5743567485609788E-2</v>
      </c>
      <c r="Q38" s="18">
        <f t="shared" si="13"/>
        <v>0.50285599200000308</v>
      </c>
      <c r="R38" s="18">
        <f t="shared" si="14"/>
        <v>0.49249423099999989</v>
      </c>
      <c r="S38" s="47">
        <f t="shared" si="15"/>
        <v>-2.0605821875148589E-2</v>
      </c>
      <c r="U38" s="18">
        <f t="shared" si="16"/>
        <v>0.26780918600000009</v>
      </c>
      <c r="V38" s="85">
        <f t="shared" si="17"/>
        <v>0.25720585000000001</v>
      </c>
      <c r="W38" s="47">
        <f t="shared" si="18"/>
        <v>-3.9592876399691779E-2</v>
      </c>
    </row>
    <row r="39" spans="2:23">
      <c r="B39" s="16" t="s">
        <v>32</v>
      </c>
      <c r="C39" s="17"/>
      <c r="D39" s="18">
        <v>5.7883000000000011E-2</v>
      </c>
      <c r="E39" s="18">
        <v>7.545083000000001E-2</v>
      </c>
      <c r="F39" s="18">
        <v>6.5162009999999701E-2</v>
      </c>
      <c r="G39" s="18">
        <v>7.2590290000000016E-2</v>
      </c>
      <c r="H39" s="18">
        <v>6.7990279999999986E-2</v>
      </c>
      <c r="I39" s="18">
        <v>7.5121579999999993E-2</v>
      </c>
      <c r="J39" s="18">
        <v>6.3999880000000009E-2</v>
      </c>
      <c r="K39" s="18">
        <v>6.6115009999999905E-2</v>
      </c>
      <c r="L39" s="18">
        <v>6.1232379999999996E-2</v>
      </c>
      <c r="M39" s="85">
        <v>8.0941850000000037E-2</v>
      </c>
      <c r="N39" s="47">
        <f t="shared" si="11"/>
        <v>0.32187986160263637</v>
      </c>
      <c r="O39" s="47">
        <f t="shared" si="12"/>
        <v>7.7478002991950401E-2</v>
      </c>
      <c r="Q39" s="18">
        <f t="shared" si="13"/>
        <v>0.2710861299999997</v>
      </c>
      <c r="R39" s="18">
        <f t="shared" si="14"/>
        <v>0.27322674999999991</v>
      </c>
      <c r="S39" s="47">
        <f t="shared" si="15"/>
        <v>7.8964571149404694E-3</v>
      </c>
      <c r="U39" s="18">
        <f t="shared" si="16"/>
        <v>0.14311185999999998</v>
      </c>
      <c r="V39" s="85">
        <f t="shared" si="17"/>
        <v>0.14217423000000004</v>
      </c>
      <c r="W39" s="47">
        <f t="shared" si="18"/>
        <v>-6.5517281376955561E-3</v>
      </c>
    </row>
    <row r="40" spans="2:23">
      <c r="B40" s="16" t="s">
        <v>33</v>
      </c>
      <c r="C40" s="17"/>
      <c r="D40" s="18">
        <v>5.6823341000000013E-2</v>
      </c>
      <c r="E40" s="18">
        <v>6.6214929000000006E-2</v>
      </c>
      <c r="F40" s="18">
        <v>6.1907995000000153E-2</v>
      </c>
      <c r="G40" s="18">
        <v>5.476728099999998E-2</v>
      </c>
      <c r="H40" s="18">
        <v>6.5616636000000006E-2</v>
      </c>
      <c r="I40" s="18">
        <v>6.1242818999999997E-2</v>
      </c>
      <c r="J40" s="18">
        <v>6.3057753000000008E-2</v>
      </c>
      <c r="K40" s="18">
        <v>5.3702149999999949E-2</v>
      </c>
      <c r="L40" s="18">
        <v>5.9949093999999988E-2</v>
      </c>
      <c r="M40" s="85">
        <v>6.7021527999999983E-2</v>
      </c>
      <c r="N40" s="47">
        <f t="shared" si="11"/>
        <v>0.11797399306818535</v>
      </c>
      <c r="O40" s="47">
        <f t="shared" si="12"/>
        <v>9.4357331918375476E-2</v>
      </c>
      <c r="Q40" s="18">
        <f t="shared" si="13"/>
        <v>0.23971354600000014</v>
      </c>
      <c r="R40" s="18">
        <f t="shared" si="14"/>
        <v>0.24361935799999995</v>
      </c>
      <c r="S40" s="47">
        <f t="shared" si="15"/>
        <v>1.6293664105239136E-2</v>
      </c>
      <c r="U40" s="18">
        <f t="shared" si="16"/>
        <v>0.12685945500000001</v>
      </c>
      <c r="V40" s="85">
        <f t="shared" si="17"/>
        <v>0.12697062199999998</v>
      </c>
      <c r="W40" s="47">
        <f t="shared" si="18"/>
        <v>8.7630046968101283E-4</v>
      </c>
    </row>
    <row r="41" spans="2:23">
      <c r="B41" s="16" t="s">
        <v>34</v>
      </c>
      <c r="C41" s="37"/>
      <c r="D41" s="18">
        <v>3.5968721000000016E-2</v>
      </c>
      <c r="E41" s="18">
        <v>4.5062888000000009E-2</v>
      </c>
      <c r="F41" s="18">
        <v>3.7718664000000006E-2</v>
      </c>
      <c r="G41" s="18">
        <v>3.8363155000000093E-2</v>
      </c>
      <c r="H41" s="18">
        <v>4.5618784999999995E-2</v>
      </c>
      <c r="I41" s="18">
        <v>3.7631117999999873E-2</v>
      </c>
      <c r="J41" s="18">
        <v>4.2780539999999992E-2</v>
      </c>
      <c r="K41" s="18">
        <v>3.7336046999999997E-2</v>
      </c>
      <c r="L41" s="18">
        <v>4.2591954999999952E-2</v>
      </c>
      <c r="M41" s="85">
        <v>4.2769493000000026E-2</v>
      </c>
      <c r="N41" s="47">
        <f t="shared" si="11"/>
        <v>4.1683458765879866E-3</v>
      </c>
      <c r="O41" s="47">
        <f t="shared" si="12"/>
        <v>0.13654590331332095</v>
      </c>
      <c r="Q41" s="18">
        <f t="shared" si="13"/>
        <v>0.15711342800000014</v>
      </c>
      <c r="R41" s="18">
        <f t="shared" si="14"/>
        <v>0.16336648999999986</v>
      </c>
      <c r="S41" s="47">
        <f t="shared" si="15"/>
        <v>3.9799666264042743E-2</v>
      </c>
      <c r="U41" s="18">
        <f t="shared" si="16"/>
        <v>8.3249902999999875E-2</v>
      </c>
      <c r="V41" s="85">
        <f t="shared" si="17"/>
        <v>8.5361447999999979E-2</v>
      </c>
      <c r="W41" s="47">
        <f t="shared" si="18"/>
        <v>2.5363933457076993E-2</v>
      </c>
    </row>
    <row r="42" spans="2:23" s="24" customFormat="1">
      <c r="B42" s="36" t="s">
        <v>20</v>
      </c>
      <c r="C42" s="37"/>
      <c r="D42" s="38">
        <v>3.0523806539999998</v>
      </c>
      <c r="E42" s="38">
        <v>2.9737982759999992</v>
      </c>
      <c r="F42" s="38">
        <v>2.9644416350000746</v>
      </c>
      <c r="G42" s="38">
        <v>3.0968754860000045</v>
      </c>
      <c r="H42" s="38">
        <v>2.9658197720000006</v>
      </c>
      <c r="I42" s="38">
        <v>2.9988976899999993</v>
      </c>
      <c r="J42" s="38">
        <v>3.1436569719999987</v>
      </c>
      <c r="K42" s="38">
        <v>2.731146773000019</v>
      </c>
      <c r="L42" s="38">
        <v>3.1626468839999999</v>
      </c>
      <c r="M42" s="88">
        <f>M30+M31+M35+M36+M37+M38+M39+M40</f>
        <v>2.9069379719999997</v>
      </c>
      <c r="N42" s="43">
        <f t="shared" si="11"/>
        <v>-8.0852817712165459E-2</v>
      </c>
      <c r="O42" s="43">
        <f t="shared" si="12"/>
        <v>-3.066450659742237E-2</v>
      </c>
      <c r="Q42" s="38">
        <f t="shared" si="13"/>
        <v>12.087496051000077</v>
      </c>
      <c r="R42" s="38">
        <f t="shared" si="14"/>
        <v>11.839521207000017</v>
      </c>
      <c r="S42" s="43">
        <v>-2.0615257614041704E-2</v>
      </c>
      <c r="T42" s="1"/>
      <c r="U42" s="38">
        <f t="shared" si="16"/>
        <v>5.9647174619999994</v>
      </c>
      <c r="V42" s="88">
        <f t="shared" si="17"/>
        <v>6.0695848559999996</v>
      </c>
      <c r="W42" s="43">
        <f t="shared" si="18"/>
        <v>1.7581284389091234E-2</v>
      </c>
    </row>
    <row r="43" spans="2:23">
      <c r="B43" s="25" t="s">
        <v>21</v>
      </c>
      <c r="C43" s="17"/>
      <c r="D43" s="26">
        <v>0.24463465732431183</v>
      </c>
      <c r="E43" s="26">
        <v>0.25401962444640702</v>
      </c>
      <c r="F43" s="26">
        <v>0.27916813456480233</v>
      </c>
      <c r="G43" s="26">
        <v>0.2982913797336959</v>
      </c>
      <c r="H43" s="26">
        <v>0.30466615420486853</v>
      </c>
      <c r="I43" s="26">
        <v>0.31966001547722034</v>
      </c>
      <c r="J43" s="26">
        <v>0.33435227773318238</v>
      </c>
      <c r="K43" s="26">
        <v>0.3255785526878518</v>
      </c>
      <c r="L43" s="26">
        <v>0.33</v>
      </c>
      <c r="M43" s="115">
        <v>0.39144457362367135</v>
      </c>
      <c r="N43" s="95"/>
      <c r="O43" s="95"/>
      <c r="Q43" s="26">
        <v>0.26901166049269637</v>
      </c>
      <c r="R43" s="26">
        <v>0.32137575466197033</v>
      </c>
      <c r="S43" s="95"/>
      <c r="U43" s="26"/>
      <c r="V43" s="115"/>
      <c r="W43" s="95"/>
    </row>
    <row r="44" spans="2:23" ht="16.5" customHeight="1">
      <c r="B44" s="16" t="s">
        <v>106</v>
      </c>
      <c r="C44" s="17"/>
      <c r="D44" s="18">
        <v>1.0709</v>
      </c>
      <c r="E44" s="18">
        <v>1.1257999999999999</v>
      </c>
      <c r="F44" s="18">
        <v>1.0744</v>
      </c>
      <c r="G44" s="18">
        <v>0.95890024299999976</v>
      </c>
      <c r="H44" s="18">
        <v>0.99998766999999922</v>
      </c>
      <c r="I44" s="18">
        <v>0.98102773899999962</v>
      </c>
      <c r="J44" s="18">
        <v>0.97232901499999991</v>
      </c>
      <c r="K44" s="18">
        <v>0.97038373099999997</v>
      </c>
      <c r="L44" s="18">
        <v>0.943194321</v>
      </c>
      <c r="M44" s="85">
        <v>0.93666853900000002</v>
      </c>
      <c r="N44" s="47">
        <f t="shared" ref="N44:N46" si="19">M44/L44-1</f>
        <v>-6.918809681849214E-3</v>
      </c>
      <c r="O44" s="47">
        <f t="shared" ref="O44:O46" si="20">M44/I44-1</f>
        <v>-4.5217070054733299E-2</v>
      </c>
      <c r="Q44" s="18">
        <f t="shared" ref="Q44:Q46" si="21">SUM(D44:G44)</f>
        <v>4.2300002429999992</v>
      </c>
      <c r="R44" s="18">
        <f t="shared" ref="R44:R46" si="22">SUM(H44:K44)</f>
        <v>3.9237281549999992</v>
      </c>
      <c r="S44" s="47">
        <f t="shared" ref="S44:S46" si="23">R44/Q44-1</f>
        <v>-7.2404744776748742E-2</v>
      </c>
      <c r="U44" s="18">
        <f t="shared" ref="U44:U46" si="24">SUM(H44:I44)</f>
        <v>1.981015408999999</v>
      </c>
      <c r="V44" s="85">
        <f t="shared" ref="V44:V46" si="25">SUM(L44:M44)</f>
        <v>1.87986286</v>
      </c>
      <c r="W44" s="47">
        <f t="shared" ref="W44:W46" si="26">V44/U44-1</f>
        <v>-5.1060960222949481E-2</v>
      </c>
    </row>
    <row r="45" spans="2:23" s="20" customFormat="1">
      <c r="B45" s="16" t="s">
        <v>35</v>
      </c>
      <c r="C45" s="17"/>
      <c r="D45" s="18">
        <v>0.87390000000000001</v>
      </c>
      <c r="E45" s="18">
        <v>0.89570000000000005</v>
      </c>
      <c r="F45" s="18">
        <v>0.81910000000000005</v>
      </c>
      <c r="G45" s="18">
        <v>0.78921492499999979</v>
      </c>
      <c r="H45" s="18">
        <v>0.83378374899999996</v>
      </c>
      <c r="I45" s="18">
        <v>0.75525670899999997</v>
      </c>
      <c r="J45" s="18">
        <v>0.78178351800000001</v>
      </c>
      <c r="K45" s="18">
        <v>0.77462945199999977</v>
      </c>
      <c r="L45" s="18">
        <v>0.768520231</v>
      </c>
      <c r="M45" s="85">
        <v>0.73604663299999995</v>
      </c>
      <c r="N45" s="47">
        <f t="shared" si="19"/>
        <v>-4.2254708061159718E-2</v>
      </c>
      <c r="O45" s="47">
        <f t="shared" si="20"/>
        <v>-2.5435161013578012E-2</v>
      </c>
      <c r="P45" s="1"/>
      <c r="Q45" s="18">
        <f t="shared" si="21"/>
        <v>3.3779149249999998</v>
      </c>
      <c r="R45" s="18">
        <f t="shared" si="22"/>
        <v>3.1454534279999997</v>
      </c>
      <c r="S45" s="47">
        <f t="shared" si="23"/>
        <v>-6.8818043722637556E-2</v>
      </c>
      <c r="U45" s="18">
        <f t="shared" si="24"/>
        <v>1.5890404579999999</v>
      </c>
      <c r="V45" s="85">
        <f t="shared" si="25"/>
        <v>1.5045668640000001</v>
      </c>
      <c r="W45" s="47">
        <f t="shared" si="26"/>
        <v>-5.3160127909090527E-2</v>
      </c>
    </row>
    <row r="46" spans="2:23" s="20" customFormat="1" ht="30">
      <c r="B46" s="16" t="s">
        <v>36</v>
      </c>
      <c r="C46" s="17"/>
      <c r="D46" s="18">
        <v>0.605078</v>
      </c>
      <c r="E46" s="18">
        <v>0.60977800000000004</v>
      </c>
      <c r="F46" s="18">
        <v>0.60958999999999997</v>
      </c>
      <c r="G46" s="18">
        <v>0.61114100000000005</v>
      </c>
      <c r="H46" s="18">
        <v>0.5964299999999999</v>
      </c>
      <c r="I46" s="18">
        <v>0.58721800000000002</v>
      </c>
      <c r="J46" s="18">
        <v>0.61146999999999996</v>
      </c>
      <c r="K46" s="18">
        <v>0.58289400000000002</v>
      </c>
      <c r="L46" s="18">
        <v>0.5841442</v>
      </c>
      <c r="M46" s="85">
        <f>M154</f>
        <v>0.5538479999999999</v>
      </c>
      <c r="N46" s="47">
        <f t="shared" si="19"/>
        <v>-5.1864248587934481E-2</v>
      </c>
      <c r="O46" s="47">
        <f t="shared" si="20"/>
        <v>-5.6827277093004835E-2</v>
      </c>
      <c r="P46" s="1"/>
      <c r="Q46" s="18">
        <f t="shared" si="21"/>
        <v>2.4355869999999999</v>
      </c>
      <c r="R46" s="18">
        <f t="shared" si="22"/>
        <v>2.378012</v>
      </c>
      <c r="S46" s="47">
        <f t="shared" si="23"/>
        <v>-2.363906524382009E-2</v>
      </c>
      <c r="U46" s="18">
        <f t="shared" si="24"/>
        <v>1.1836479999999998</v>
      </c>
      <c r="V46" s="85">
        <f t="shared" si="25"/>
        <v>1.1379921999999998</v>
      </c>
      <c r="W46" s="47">
        <f t="shared" si="26"/>
        <v>-3.8572109275730626E-2</v>
      </c>
    </row>
    <row r="47" spans="2:23" s="20" customFormat="1">
      <c r="B47" s="39"/>
      <c r="C47" s="32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96"/>
      <c r="O47" s="97"/>
      <c r="Q47" s="40"/>
      <c r="S47" s="97"/>
    </row>
    <row r="48" spans="2:23">
      <c r="B48" s="34" t="s">
        <v>107</v>
      </c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96"/>
      <c r="O48" s="96"/>
      <c r="Q48" s="31"/>
    </row>
    <row r="49" spans="1:23">
      <c r="B49" s="34" t="s">
        <v>108</v>
      </c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96"/>
      <c r="O49" s="96"/>
      <c r="Q49" s="31"/>
    </row>
    <row r="50" spans="1:23">
      <c r="B50" s="34" t="s">
        <v>109</v>
      </c>
      <c r="D50" s="30"/>
      <c r="E50" s="31"/>
      <c r="F50" s="31"/>
      <c r="G50" s="31"/>
      <c r="H50" s="31"/>
      <c r="I50" s="31"/>
      <c r="J50" s="31"/>
      <c r="K50" s="31"/>
      <c r="L50" s="111"/>
      <c r="M50" s="111"/>
      <c r="N50" s="96"/>
      <c r="O50" s="96"/>
      <c r="Q50" s="31"/>
      <c r="U50" s="111"/>
      <c r="V50" s="111"/>
      <c r="W50" s="114"/>
    </row>
    <row r="51" spans="1:23" s="20" customFormat="1">
      <c r="B51" s="39"/>
      <c r="C51" s="32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97"/>
      <c r="O51" s="97"/>
      <c r="Q51" s="40"/>
      <c r="S51" s="97"/>
    </row>
    <row r="52" spans="1:23" s="20" customFormat="1">
      <c r="B52" s="39"/>
      <c r="C52" s="32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97"/>
      <c r="O52" s="97"/>
      <c r="Q52" s="40"/>
      <c r="S52" s="97"/>
    </row>
    <row r="53" spans="1:23">
      <c r="A53" s="10"/>
      <c r="B53" s="4" t="s">
        <v>37</v>
      </c>
    </row>
    <row r="54" spans="1:23" ht="30">
      <c r="B54" s="12" t="s">
        <v>1</v>
      </c>
      <c r="C54" s="13"/>
      <c r="D54" s="14" t="s">
        <v>2</v>
      </c>
      <c r="E54" s="14" t="s">
        <v>3</v>
      </c>
      <c r="F54" s="14" t="s">
        <v>4</v>
      </c>
      <c r="G54" s="14" t="s">
        <v>5</v>
      </c>
      <c r="H54" s="14" t="s">
        <v>6</v>
      </c>
      <c r="I54" s="14" t="s">
        <v>7</v>
      </c>
      <c r="J54" s="14" t="s">
        <v>8</v>
      </c>
      <c r="K54" s="14" t="s">
        <v>9</v>
      </c>
      <c r="L54" s="14" t="s">
        <v>95</v>
      </c>
      <c r="M54" s="15" t="s">
        <v>97</v>
      </c>
      <c r="N54" s="93" t="s">
        <v>10</v>
      </c>
      <c r="O54" s="93" t="s">
        <v>11</v>
      </c>
      <c r="Q54" s="14" t="s">
        <v>12</v>
      </c>
      <c r="R54" s="14" t="s">
        <v>13</v>
      </c>
      <c r="S54" s="93" t="s">
        <v>11</v>
      </c>
      <c r="U54" s="14" t="s">
        <v>100</v>
      </c>
      <c r="V54" s="15" t="s">
        <v>99</v>
      </c>
      <c r="W54" s="93" t="s">
        <v>11</v>
      </c>
    </row>
    <row r="55" spans="1:23" s="29" customFormat="1">
      <c r="B55" s="16" t="s">
        <v>38</v>
      </c>
      <c r="C55" s="17"/>
      <c r="D55" s="41">
        <v>3.0839632040000002</v>
      </c>
      <c r="E55" s="41">
        <v>3.4933943789999997</v>
      </c>
      <c r="F55" s="41">
        <v>3.3130000000000002</v>
      </c>
      <c r="G55" s="41">
        <v>4.2196078100000003</v>
      </c>
      <c r="H55" s="41">
        <v>3.3878416759999999</v>
      </c>
      <c r="I55" s="41">
        <v>3.4928995249999999</v>
      </c>
      <c r="J55" s="41">
        <v>3.4966029400000003</v>
      </c>
      <c r="K55" s="41">
        <v>3.6039525599999997</v>
      </c>
      <c r="L55" s="41">
        <v>3.47389613</v>
      </c>
      <c r="M55" s="85">
        <v>3.6459999999999999</v>
      </c>
      <c r="N55" s="47">
        <f t="shared" ref="N55:N58" si="27">M55/L55-1</f>
        <v>4.9542031068154024E-2</v>
      </c>
      <c r="O55" s="47">
        <f t="shared" ref="O55:O58" si="28">M55/I55-1</f>
        <v>4.3831914976140141E-2</v>
      </c>
      <c r="P55" s="1"/>
      <c r="Q55" s="18">
        <f t="shared" ref="Q55:Q58" si="29">SUM(D55:G55)</f>
        <v>14.109965393</v>
      </c>
      <c r="R55" s="18">
        <f t="shared" ref="R55:R58" si="30">SUM(H55:K55)</f>
        <v>13.981296701</v>
      </c>
      <c r="S55" s="47">
        <f t="shared" ref="S55:S58" si="31">R55/Q55-1</f>
        <v>-9.1189941588256662E-3</v>
      </c>
      <c r="U55" s="41">
        <f t="shared" ref="U55:U58" si="32">SUM(H55:I55)</f>
        <v>6.8807412009999993</v>
      </c>
      <c r="V55" s="85">
        <f t="shared" ref="V55:V58" si="33">SUM(L55:M55)</f>
        <v>7.1198961299999999</v>
      </c>
      <c r="W55" s="47">
        <f t="shared" ref="W55:W58" si="34">V55/U55-1</f>
        <v>3.4757146361680258E-2</v>
      </c>
    </row>
    <row r="56" spans="1:23" s="29" customFormat="1">
      <c r="B56" s="16" t="s">
        <v>39</v>
      </c>
      <c r="C56" s="17"/>
      <c r="D56" s="41">
        <v>2.850286154</v>
      </c>
      <c r="E56" s="41">
        <v>2.8596698500000004</v>
      </c>
      <c r="F56" s="41">
        <v>2.5720000000000001</v>
      </c>
      <c r="G56" s="41">
        <v>3.00446664</v>
      </c>
      <c r="H56" s="41">
        <v>2.6214286499999999</v>
      </c>
      <c r="I56" s="41">
        <v>2.7432304599999999</v>
      </c>
      <c r="J56" s="41">
        <v>2.7753190700000001</v>
      </c>
      <c r="K56" s="41">
        <v>2.9008018799999999</v>
      </c>
      <c r="L56" s="41">
        <v>2.7932612999999997</v>
      </c>
      <c r="M56" s="85">
        <v>2.5758200000000002</v>
      </c>
      <c r="N56" s="47">
        <f t="shared" si="27"/>
        <v>-7.7844954927775434E-2</v>
      </c>
      <c r="O56" s="47">
        <f t="shared" si="28"/>
        <v>-6.1026757482125493E-2</v>
      </c>
      <c r="P56" s="1"/>
      <c r="Q56" s="18">
        <f t="shared" si="29"/>
        <v>11.286422644000002</v>
      </c>
      <c r="R56" s="18">
        <f t="shared" si="30"/>
        <v>11.040780059999999</v>
      </c>
      <c r="S56" s="47">
        <f t="shared" si="31"/>
        <v>-2.1764432517560328E-2</v>
      </c>
      <c r="U56" s="41">
        <f t="shared" si="32"/>
        <v>5.3646591099999998</v>
      </c>
      <c r="V56" s="85">
        <f t="shared" si="33"/>
        <v>5.3690812999999995</v>
      </c>
      <c r="W56" s="47">
        <f t="shared" si="34"/>
        <v>8.2431891930578871E-4</v>
      </c>
    </row>
    <row r="57" spans="1:23" s="29" customFormat="1">
      <c r="B57" s="16" t="s">
        <v>40</v>
      </c>
      <c r="C57" s="17"/>
      <c r="D57" s="41">
        <v>0.39814250000000001</v>
      </c>
      <c r="E57" s="41">
        <v>0.41646830000000001</v>
      </c>
      <c r="F57" s="41">
        <v>0.46400000000000002</v>
      </c>
      <c r="G57" s="41">
        <v>0.44616205000000003</v>
      </c>
      <c r="H57" s="41">
        <v>0.35910545999999999</v>
      </c>
      <c r="I57" s="41">
        <v>0.37033715</v>
      </c>
      <c r="J57" s="41">
        <v>0.36374260000000003</v>
      </c>
      <c r="K57" s="41">
        <v>0.35984689000000003</v>
      </c>
      <c r="L57" s="41">
        <v>0.39726484999999995</v>
      </c>
      <c r="M57" s="85">
        <v>0.35799999999999998</v>
      </c>
      <c r="N57" s="47">
        <f t="shared" si="27"/>
        <v>-9.8837966661283971E-2</v>
      </c>
      <c r="O57" s="47">
        <f t="shared" si="28"/>
        <v>-3.3313293035818869E-2</v>
      </c>
      <c r="P57" s="1"/>
      <c r="Q57" s="18">
        <f t="shared" si="29"/>
        <v>1.7247728500000001</v>
      </c>
      <c r="R57" s="18">
        <f t="shared" si="30"/>
        <v>1.4530321000000002</v>
      </c>
      <c r="S57" s="47">
        <f t="shared" si="31"/>
        <v>-0.15755161614469981</v>
      </c>
      <c r="U57" s="41">
        <f t="shared" si="32"/>
        <v>0.72944260999999999</v>
      </c>
      <c r="V57" s="85">
        <f t="shared" si="33"/>
        <v>0.75526484999999988</v>
      </c>
      <c r="W57" s="47">
        <f t="shared" si="34"/>
        <v>3.5399961074387809E-2</v>
      </c>
    </row>
    <row r="58" spans="1:23" s="29" customFormat="1">
      <c r="B58" s="16" t="s">
        <v>39</v>
      </c>
      <c r="C58" s="17"/>
      <c r="D58" s="41">
        <v>0.15021879999999999</v>
      </c>
      <c r="E58" s="41">
        <v>0.1503854</v>
      </c>
      <c r="F58" s="41">
        <v>0.154</v>
      </c>
      <c r="G58" s="41">
        <v>0.14991370000000001</v>
      </c>
      <c r="H58" s="41">
        <v>0.15000041000000003</v>
      </c>
      <c r="I58" s="41">
        <v>0.15003085000000002</v>
      </c>
      <c r="J58" s="41">
        <v>0.1499144</v>
      </c>
      <c r="K58" s="41">
        <v>0.14995034000000002</v>
      </c>
      <c r="L58" s="41">
        <v>0.14720204999999997</v>
      </c>
      <c r="M58" s="85">
        <v>0.13300000000000001</v>
      </c>
      <c r="N58" s="47">
        <f t="shared" si="27"/>
        <v>-9.6479974293836035E-2</v>
      </c>
      <c r="O58" s="47">
        <f t="shared" si="28"/>
        <v>-0.11351565361390681</v>
      </c>
      <c r="P58" s="1"/>
      <c r="Q58" s="18">
        <f t="shared" si="29"/>
        <v>0.60451790000000005</v>
      </c>
      <c r="R58" s="18">
        <f t="shared" si="30"/>
        <v>0.59989599999999998</v>
      </c>
      <c r="S58" s="47">
        <f t="shared" si="31"/>
        <v>-7.6455965985458008E-3</v>
      </c>
      <c r="U58" s="41">
        <f t="shared" si="32"/>
        <v>0.30003126000000002</v>
      </c>
      <c r="V58" s="85">
        <f t="shared" si="33"/>
        <v>0.28020204999999998</v>
      </c>
      <c r="W58" s="47">
        <f t="shared" si="34"/>
        <v>-6.6090480038646815E-2</v>
      </c>
    </row>
    <row r="59" spans="1:23">
      <c r="L59" s="30"/>
      <c r="M59" s="30"/>
      <c r="N59" s="96"/>
    </row>
    <row r="60" spans="1:23">
      <c r="L60" s="30"/>
      <c r="M60" s="30"/>
      <c r="N60" s="96"/>
    </row>
    <row r="61" spans="1:23" ht="17.25">
      <c r="A61" s="10"/>
      <c r="B61" s="42" t="s">
        <v>110</v>
      </c>
      <c r="C61" s="42"/>
      <c r="D61" s="11"/>
      <c r="E61" s="11"/>
      <c r="F61" s="11"/>
      <c r="G61" s="11"/>
      <c r="H61" s="11"/>
      <c r="I61" s="11"/>
      <c r="J61" s="11"/>
      <c r="K61" s="42"/>
      <c r="L61" s="42"/>
      <c r="M61" s="42"/>
      <c r="N61" s="92"/>
      <c r="O61" s="92"/>
      <c r="Q61" s="11"/>
      <c r="R61" s="11"/>
    </row>
    <row r="62" spans="1:23" ht="30">
      <c r="B62" s="12" t="s">
        <v>1</v>
      </c>
      <c r="C62" s="13"/>
      <c r="D62" s="14" t="s">
        <v>2</v>
      </c>
      <c r="E62" s="14" t="s">
        <v>3</v>
      </c>
      <c r="F62" s="14" t="s">
        <v>4</v>
      </c>
      <c r="G62" s="14" t="s">
        <v>5</v>
      </c>
      <c r="H62" s="14" t="s">
        <v>6</v>
      </c>
      <c r="I62" s="14" t="s">
        <v>7</v>
      </c>
      <c r="J62" s="14" t="s">
        <v>8</v>
      </c>
      <c r="K62" s="14" t="s">
        <v>9</v>
      </c>
      <c r="L62" s="14" t="s">
        <v>95</v>
      </c>
      <c r="M62" s="15" t="s">
        <v>97</v>
      </c>
      <c r="N62" s="93" t="s">
        <v>10</v>
      </c>
      <c r="O62" s="93" t="s">
        <v>11</v>
      </c>
      <c r="Q62" s="14" t="s">
        <v>12</v>
      </c>
      <c r="R62" s="14" t="s">
        <v>13</v>
      </c>
      <c r="S62" s="93" t="s">
        <v>11</v>
      </c>
      <c r="U62" s="14" t="s">
        <v>100</v>
      </c>
      <c r="V62" s="15" t="s">
        <v>99</v>
      </c>
      <c r="W62" s="93" t="s">
        <v>11</v>
      </c>
    </row>
    <row r="63" spans="1:23">
      <c r="B63" s="16" t="s">
        <v>41</v>
      </c>
      <c r="C63" s="18">
        <v>9.0230689089999996E-2</v>
      </c>
      <c r="D63" s="18">
        <v>0</v>
      </c>
      <c r="E63" s="18">
        <v>1.9055799999999998E-3</v>
      </c>
      <c r="F63" s="18">
        <v>0</v>
      </c>
      <c r="G63" s="18">
        <v>0</v>
      </c>
      <c r="H63" s="18">
        <v>0</v>
      </c>
      <c r="I63" s="18">
        <v>1.09443E-3</v>
      </c>
      <c r="J63" s="18">
        <v>3.4457250000000002E-2</v>
      </c>
      <c r="K63" s="18">
        <v>8.4273520000000005E-2</v>
      </c>
      <c r="L63" s="18">
        <v>8.6162009999999997E-2</v>
      </c>
      <c r="M63" s="85">
        <v>8.3837679999999998E-2</v>
      </c>
      <c r="N63" s="47">
        <f t="shared" ref="N63:N73" si="35">M63/L63-1</f>
        <v>-2.6976274114310916E-2</v>
      </c>
      <c r="O63" s="47"/>
      <c r="Q63" s="18">
        <f t="shared" ref="Q63:Q73" si="36">SUM(D63:G63)</f>
        <v>1.9055799999999998E-3</v>
      </c>
      <c r="R63" s="18">
        <f t="shared" ref="R63:R73" si="37">SUM(H63:K63)</f>
        <v>0.11982520000000001</v>
      </c>
      <c r="S63" s="47"/>
      <c r="U63" s="18">
        <f t="shared" ref="U63:U73" si="38">SUM(H63:I63)</f>
        <v>1.09443E-3</v>
      </c>
      <c r="V63" s="85">
        <f t="shared" ref="V63:V73" si="39">SUM(L63:M63)</f>
        <v>0.16999968999999998</v>
      </c>
      <c r="W63" s="47"/>
    </row>
    <row r="64" spans="1:23">
      <c r="B64" s="16" t="s">
        <v>42</v>
      </c>
      <c r="C64" s="18">
        <v>1.1928650118999999</v>
      </c>
      <c r="D64" s="18"/>
      <c r="E64" s="18"/>
      <c r="F64" s="18"/>
      <c r="G64" s="18"/>
      <c r="H64" s="18"/>
      <c r="I64" s="18">
        <v>1.09443E-3</v>
      </c>
      <c r="J64" s="18">
        <v>3.4457250000000002E-2</v>
      </c>
      <c r="K64" s="18">
        <v>8.4273520000000005E-2</v>
      </c>
      <c r="L64" s="18">
        <f>L63</f>
        <v>8.6162009999999997E-2</v>
      </c>
      <c r="M64" s="85">
        <v>8.3837679999999998E-2</v>
      </c>
      <c r="N64" s="47">
        <f t="shared" si="35"/>
        <v>-2.6976274114310916E-2</v>
      </c>
      <c r="O64" s="47"/>
      <c r="Q64" s="18">
        <f t="shared" si="36"/>
        <v>0</v>
      </c>
      <c r="R64" s="18">
        <f t="shared" si="37"/>
        <v>0.11982520000000001</v>
      </c>
      <c r="S64" s="47"/>
      <c r="U64" s="18">
        <f t="shared" si="38"/>
        <v>1.09443E-3</v>
      </c>
      <c r="V64" s="85">
        <f t="shared" si="39"/>
        <v>0.16999968999999998</v>
      </c>
      <c r="W64" s="47"/>
    </row>
    <row r="65" spans="1:23">
      <c r="B65" s="16" t="s">
        <v>43</v>
      </c>
      <c r="C65" s="18"/>
      <c r="D65" s="18">
        <v>0.29817887000000004</v>
      </c>
      <c r="E65" s="18">
        <v>0.36177767999999988</v>
      </c>
      <c r="F65" s="18">
        <v>0.34232183000000005</v>
      </c>
      <c r="G65" s="18">
        <v>0.31181044000000002</v>
      </c>
      <c r="H65" s="18">
        <v>0.33108891600000001</v>
      </c>
      <c r="I65" s="18">
        <v>0.36377274600000004</v>
      </c>
      <c r="J65" s="18">
        <v>0.42767530500000012</v>
      </c>
      <c r="K65" s="18">
        <v>0.44502683900000001</v>
      </c>
      <c r="L65" s="18">
        <v>0.457742174</v>
      </c>
      <c r="M65" s="85">
        <v>0.53944999999999999</v>
      </c>
      <c r="N65" s="47">
        <f t="shared" si="35"/>
        <v>0.17850185244237515</v>
      </c>
      <c r="O65" s="47">
        <f t="shared" ref="O65:O73" si="40">M65/I65-1</f>
        <v>0.48293132438239317</v>
      </c>
      <c r="Q65" s="18">
        <f t="shared" si="36"/>
        <v>1.3140888199999998</v>
      </c>
      <c r="R65" s="18">
        <f t="shared" si="37"/>
        <v>1.5675638060000003</v>
      </c>
      <c r="S65" s="47">
        <f t="shared" ref="S65:S73" si="41">R65/Q65-1</f>
        <v>0.19289029945479674</v>
      </c>
      <c r="U65" s="18">
        <f t="shared" si="38"/>
        <v>0.6948616620000001</v>
      </c>
      <c r="V65" s="85">
        <f t="shared" si="39"/>
        <v>0.99719217400000004</v>
      </c>
      <c r="W65" s="47">
        <f t="shared" ref="W65:W73" si="42">V65/U65-1</f>
        <v>0.43509453540696263</v>
      </c>
    </row>
    <row r="66" spans="1:23">
      <c r="B66" s="16" t="s">
        <v>42</v>
      </c>
      <c r="C66" s="18"/>
      <c r="D66" s="18"/>
      <c r="E66" s="18"/>
      <c r="F66" s="18"/>
      <c r="G66" s="18"/>
      <c r="H66" s="18"/>
      <c r="I66" s="18">
        <v>8.2526700000000008E-4</v>
      </c>
      <c r="J66" s="18">
        <v>5.1852229E-2</v>
      </c>
      <c r="K66" s="18">
        <v>0.14130264599999998</v>
      </c>
      <c r="L66" s="18">
        <v>0.103647924</v>
      </c>
      <c r="M66" s="85">
        <v>0.214171836</v>
      </c>
      <c r="N66" s="47">
        <f t="shared" si="35"/>
        <v>1.0663398525956005</v>
      </c>
      <c r="O66" s="47"/>
      <c r="Q66" s="18">
        <f t="shared" si="36"/>
        <v>0</v>
      </c>
      <c r="R66" s="18">
        <f t="shared" si="37"/>
        <v>0.19398014199999997</v>
      </c>
      <c r="S66" s="47"/>
      <c r="U66" s="18">
        <f t="shared" si="38"/>
        <v>8.2526700000000008E-4</v>
      </c>
      <c r="V66" s="85">
        <f t="shared" si="39"/>
        <v>0.31781976000000001</v>
      </c>
      <c r="W66" s="47"/>
    </row>
    <row r="67" spans="1:23">
      <c r="B67" s="16" t="s">
        <v>44</v>
      </c>
      <c r="C67" s="18"/>
      <c r="D67" s="18">
        <v>2.7447739999999998E-2</v>
      </c>
      <c r="E67" s="18">
        <v>3.4156970000000036E-2</v>
      </c>
      <c r="F67" s="18">
        <v>2.3830229999999994E-2</v>
      </c>
      <c r="G67" s="18">
        <v>2.1843229999999998E-2</v>
      </c>
      <c r="H67" s="18">
        <v>2.8410858999999997E-2</v>
      </c>
      <c r="I67" s="18">
        <v>2.6255124000000043E-2</v>
      </c>
      <c r="J67" s="18">
        <v>2.7593334000000004E-2</v>
      </c>
      <c r="K67" s="18">
        <v>2.7094109999999998E-2</v>
      </c>
      <c r="L67" s="18">
        <v>3.2421599999999981E-2</v>
      </c>
      <c r="M67" s="85">
        <v>2.8506460000000001E-2</v>
      </c>
      <c r="N67" s="47">
        <f t="shared" si="35"/>
        <v>-0.12075714955461736</v>
      </c>
      <c r="O67" s="47">
        <f t="shared" si="40"/>
        <v>8.5748442856333762E-2</v>
      </c>
      <c r="Q67" s="18">
        <f t="shared" si="36"/>
        <v>0.10727817000000003</v>
      </c>
      <c r="R67" s="18">
        <f t="shared" si="37"/>
        <v>0.10935342700000006</v>
      </c>
      <c r="S67" s="47">
        <f t="shared" si="41"/>
        <v>1.9344634607395106E-2</v>
      </c>
      <c r="U67" s="18">
        <f t="shared" si="38"/>
        <v>5.4665983000000043E-2</v>
      </c>
      <c r="V67" s="85">
        <f t="shared" si="39"/>
        <v>6.0928059999999978E-2</v>
      </c>
      <c r="W67" s="47">
        <f t="shared" si="42"/>
        <v>0.11455162161814481</v>
      </c>
    </row>
    <row r="68" spans="1:23">
      <c r="B68" s="16" t="s">
        <v>19</v>
      </c>
      <c r="C68" s="18"/>
      <c r="D68" s="18">
        <v>6.258569600000001E-2</v>
      </c>
      <c r="E68" s="18">
        <v>7.6769690000000002E-2</v>
      </c>
      <c r="F68" s="18">
        <v>7.8506759999999995E-2</v>
      </c>
      <c r="G68" s="18">
        <v>6.7038239999999943E-2</v>
      </c>
      <c r="H68" s="18">
        <v>7.0519759999999918E-2</v>
      </c>
      <c r="I68" s="18">
        <v>7.7997769999999939E-2</v>
      </c>
      <c r="J68" s="18">
        <v>8.0054999999999904E-2</v>
      </c>
      <c r="K68" s="18">
        <v>7.6769999999999936E-2</v>
      </c>
      <c r="L68" s="18">
        <v>7.7360159999999928E-2</v>
      </c>
      <c r="M68" s="85">
        <v>8.69545399999999E-2</v>
      </c>
      <c r="N68" s="47">
        <f t="shared" si="35"/>
        <v>0.124022235734776</v>
      </c>
      <c r="O68" s="47">
        <f t="shared" si="40"/>
        <v>0.11483366768049863</v>
      </c>
      <c r="Q68" s="18">
        <f t="shared" si="36"/>
        <v>0.28490038600000001</v>
      </c>
      <c r="R68" s="18">
        <f t="shared" si="37"/>
        <v>0.30534252999999967</v>
      </c>
      <c r="S68" s="47">
        <f t="shared" si="41"/>
        <v>7.1751899978119482E-2</v>
      </c>
      <c r="U68" s="18">
        <f t="shared" si="38"/>
        <v>0.14851752999999984</v>
      </c>
      <c r="V68" s="85">
        <f t="shared" si="39"/>
        <v>0.16431469999999981</v>
      </c>
      <c r="W68" s="47">
        <f t="shared" si="42"/>
        <v>0.1063656929926049</v>
      </c>
    </row>
    <row r="69" spans="1:23">
      <c r="B69" s="36" t="s">
        <v>45</v>
      </c>
      <c r="C69" s="38"/>
      <c r="D69" s="38">
        <v>0.38821230600000006</v>
      </c>
      <c r="E69" s="38">
        <v>0.47460991999999991</v>
      </c>
      <c r="F69" s="38">
        <v>0.44465882000000007</v>
      </c>
      <c r="G69" s="38">
        <v>0.40069190999999993</v>
      </c>
      <c r="H69" s="38">
        <v>0.43001953499999995</v>
      </c>
      <c r="I69" s="38">
        <v>0.46912007</v>
      </c>
      <c r="J69" s="38">
        <v>0.56978088900000001</v>
      </c>
      <c r="K69" s="38">
        <v>0.6331644689999999</v>
      </c>
      <c r="L69" s="38">
        <f>L63+L65+L67+L68</f>
        <v>0.6536859439999998</v>
      </c>
      <c r="M69" s="88">
        <f>M63+M65+M67+M68</f>
        <v>0.73874867999999994</v>
      </c>
      <c r="N69" s="43">
        <f t="shared" si="35"/>
        <v>0.13012783398628525</v>
      </c>
      <c r="O69" s="43">
        <f t="shared" si="40"/>
        <v>0.5747539430576909</v>
      </c>
      <c r="P69" s="24"/>
      <c r="Q69" s="38">
        <f t="shared" si="36"/>
        <v>1.7081729560000001</v>
      </c>
      <c r="R69" s="38">
        <f t="shared" si="37"/>
        <v>2.1020849629999998</v>
      </c>
      <c r="S69" s="43">
        <f t="shared" si="41"/>
        <v>0.23060428723940052</v>
      </c>
      <c r="U69" s="38">
        <f t="shared" si="38"/>
        <v>0.89913960500000001</v>
      </c>
      <c r="V69" s="88">
        <f t="shared" si="39"/>
        <v>1.3924346239999998</v>
      </c>
      <c r="W69" s="43">
        <f t="shared" si="42"/>
        <v>0.54863006395986735</v>
      </c>
    </row>
    <row r="70" spans="1:23" s="24" customFormat="1">
      <c r="B70" s="36" t="s">
        <v>46</v>
      </c>
      <c r="C70" s="38"/>
      <c r="D70" s="38">
        <v>0.50443000000000005</v>
      </c>
      <c r="E70" s="38">
        <v>0.95117300000000005</v>
      </c>
      <c r="F70" s="38">
        <v>1.02471</v>
      </c>
      <c r="G70" s="38">
        <v>0.82168017599999998</v>
      </c>
      <c r="H70" s="38">
        <v>0.46810774899999996</v>
      </c>
      <c r="I70" s="38">
        <v>0.97618247999999996</v>
      </c>
      <c r="J70" s="38">
        <v>1.1437340410000001</v>
      </c>
      <c r="K70" s="38">
        <v>1.2669999999999999</v>
      </c>
      <c r="L70" s="38">
        <v>0.61976827199999995</v>
      </c>
      <c r="M70" s="88">
        <v>1.1831835800000001</v>
      </c>
      <c r="N70" s="43">
        <f t="shared" si="35"/>
        <v>0.90907413859998343</v>
      </c>
      <c r="O70" s="43">
        <f t="shared" si="40"/>
        <v>0.21205164427863954</v>
      </c>
      <c r="Q70" s="38">
        <f t="shared" si="36"/>
        <v>3.3019931759999999</v>
      </c>
      <c r="R70" s="38">
        <f t="shared" si="37"/>
        <v>3.8550242699999999</v>
      </c>
      <c r="S70" s="43">
        <f t="shared" si="41"/>
        <v>0.16748402086946057</v>
      </c>
      <c r="U70" s="38">
        <f t="shared" si="38"/>
        <v>1.4442902289999999</v>
      </c>
      <c r="V70" s="88">
        <f t="shared" si="39"/>
        <v>1.8029518520000001</v>
      </c>
      <c r="W70" s="43">
        <f t="shared" si="42"/>
        <v>0.24833071345246926</v>
      </c>
    </row>
    <row r="71" spans="1:23">
      <c r="B71" s="16" t="s">
        <v>47</v>
      </c>
      <c r="C71" s="18"/>
      <c r="D71" s="18">
        <v>0.27020499999999997</v>
      </c>
      <c r="E71" s="18">
        <v>0.43433100000000002</v>
      </c>
      <c r="F71" s="18">
        <v>0.595244</v>
      </c>
      <c r="G71" s="18">
        <v>0.51501072000000003</v>
      </c>
      <c r="H71" s="18">
        <v>0.25696794000000001</v>
      </c>
      <c r="I71" s="18">
        <v>0.51873369999999996</v>
      </c>
      <c r="J71" s="18">
        <v>0.64069463000000004</v>
      </c>
      <c r="K71" s="18">
        <v>0.53300000000000003</v>
      </c>
      <c r="L71" s="18">
        <v>0.25916222</v>
      </c>
      <c r="M71" s="85">
        <v>0.46849624800000006</v>
      </c>
      <c r="N71" s="47">
        <f t="shared" si="35"/>
        <v>0.80773358092086123</v>
      </c>
      <c r="O71" s="47">
        <f t="shared" si="40"/>
        <v>-9.684632403871174E-2</v>
      </c>
      <c r="Q71" s="18">
        <f t="shared" si="36"/>
        <v>1.8147907200000002</v>
      </c>
      <c r="R71" s="18">
        <f t="shared" si="37"/>
        <v>1.9493962699999998</v>
      </c>
      <c r="S71" s="47">
        <f t="shared" si="41"/>
        <v>7.4171389855905545E-2</v>
      </c>
      <c r="U71" s="18">
        <f t="shared" si="38"/>
        <v>0.77570163999999997</v>
      </c>
      <c r="V71" s="85">
        <f t="shared" si="39"/>
        <v>0.727658468</v>
      </c>
      <c r="W71" s="47">
        <f t="shared" si="42"/>
        <v>-6.1935117218522295E-2</v>
      </c>
    </row>
    <row r="72" spans="1:23">
      <c r="B72" s="16" t="s">
        <v>48</v>
      </c>
      <c r="C72" s="18"/>
      <c r="D72" s="18"/>
      <c r="E72" s="18"/>
      <c r="F72" s="18"/>
      <c r="G72" s="18"/>
      <c r="H72" s="18">
        <v>2.3444799999999999E-3</v>
      </c>
      <c r="I72" s="18">
        <v>4.4882040000000005E-2</v>
      </c>
      <c r="J72" s="18">
        <v>5.8045840000000001E-2</v>
      </c>
      <c r="K72" s="18">
        <v>0.34399999999999997</v>
      </c>
      <c r="L72" s="18">
        <v>0.12438717000000001</v>
      </c>
      <c r="M72" s="85">
        <v>0.30751896099999998</v>
      </c>
      <c r="N72" s="47">
        <f t="shared" si="35"/>
        <v>1.4722723493106238</v>
      </c>
      <c r="O72" s="47"/>
      <c r="Q72" s="18">
        <f t="shared" si="36"/>
        <v>0</v>
      </c>
      <c r="R72" s="18">
        <f t="shared" si="37"/>
        <v>0.44927235999999998</v>
      </c>
      <c r="S72" s="47"/>
      <c r="U72" s="18">
        <f t="shared" si="38"/>
        <v>4.7226520000000008E-2</v>
      </c>
      <c r="V72" s="85">
        <f t="shared" si="39"/>
        <v>0.43190613099999997</v>
      </c>
      <c r="W72" s="47">
        <f t="shared" si="42"/>
        <v>8.1454151396291721</v>
      </c>
    </row>
    <row r="73" spans="1:23">
      <c r="B73" s="16" t="s">
        <v>49</v>
      </c>
      <c r="C73" s="18"/>
      <c r="D73" s="18">
        <v>0.21473400000000001</v>
      </c>
      <c r="E73" s="18">
        <v>0.48858800000000002</v>
      </c>
      <c r="F73" s="18">
        <v>0.40739599999999998</v>
      </c>
      <c r="G73" s="18">
        <v>0.28331420000000002</v>
      </c>
      <c r="H73" s="18">
        <v>0.19375819000000002</v>
      </c>
      <c r="I73" s="18">
        <v>0.38880630999999999</v>
      </c>
      <c r="J73" s="18">
        <v>0.41813194200000003</v>
      </c>
      <c r="K73" s="18">
        <v>0.36699999999999999</v>
      </c>
      <c r="L73" s="18">
        <v>0.22391994000000001</v>
      </c>
      <c r="M73" s="85">
        <v>0.39011293200000008</v>
      </c>
      <c r="N73" s="47">
        <f t="shared" si="35"/>
        <v>0.7421982696136844</v>
      </c>
      <c r="O73" s="47">
        <f t="shared" si="40"/>
        <v>3.3605987515996638E-3</v>
      </c>
      <c r="Q73" s="18">
        <f t="shared" si="36"/>
        <v>1.3940321999999998</v>
      </c>
      <c r="R73" s="18">
        <f t="shared" si="37"/>
        <v>1.3676964420000002</v>
      </c>
      <c r="S73" s="47">
        <f t="shared" si="41"/>
        <v>-1.8891786000351796E-2</v>
      </c>
      <c r="U73" s="18">
        <f t="shared" si="38"/>
        <v>0.58256450000000004</v>
      </c>
      <c r="V73" s="85">
        <f t="shared" si="39"/>
        <v>0.61403287200000012</v>
      </c>
      <c r="W73" s="47">
        <f t="shared" si="42"/>
        <v>5.4016974944405494E-2</v>
      </c>
    </row>
    <row r="74" spans="1:23">
      <c r="B74" s="44"/>
      <c r="C74" s="17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98"/>
      <c r="O74" s="98"/>
      <c r="P74" s="45"/>
      <c r="Q74" s="45"/>
    </row>
    <row r="75" spans="1:23">
      <c r="B75" s="34" t="s">
        <v>111</v>
      </c>
      <c r="D75" s="30"/>
      <c r="E75" s="31"/>
      <c r="F75" s="31"/>
      <c r="G75" s="31"/>
      <c r="H75" s="31"/>
      <c r="I75" s="31"/>
      <c r="J75" s="31"/>
      <c r="K75" s="111"/>
      <c r="L75" s="111"/>
      <c r="M75" s="111"/>
      <c r="N75" s="96"/>
      <c r="O75" s="96"/>
      <c r="Q75" s="31"/>
      <c r="U75" s="30"/>
      <c r="V75" s="30"/>
      <c r="W75" s="114"/>
    </row>
    <row r="76" spans="1:23">
      <c r="B76" s="34"/>
      <c r="D76" s="30"/>
      <c r="E76" s="31"/>
      <c r="F76" s="31"/>
      <c r="G76" s="31"/>
      <c r="H76" s="31"/>
      <c r="I76" s="31"/>
      <c r="J76" s="31"/>
      <c r="K76" s="111"/>
      <c r="L76" s="111"/>
      <c r="M76" s="114"/>
      <c r="N76" s="96"/>
      <c r="O76" s="96"/>
      <c r="Q76" s="31"/>
    </row>
    <row r="77" spans="1:23">
      <c r="B77" s="44"/>
      <c r="C77" s="17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98"/>
      <c r="O77" s="98"/>
      <c r="P77" s="45"/>
      <c r="Q77" s="45"/>
    </row>
    <row r="78" spans="1:23">
      <c r="A78" s="10"/>
      <c r="B78" s="37" t="s">
        <v>50</v>
      </c>
      <c r="C78" s="17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98"/>
      <c r="O78" s="98"/>
      <c r="P78" s="45"/>
      <c r="Q78" s="45"/>
    </row>
    <row r="79" spans="1:23" ht="17.25">
      <c r="B79" s="46" t="s">
        <v>112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2"/>
      <c r="O79" s="92"/>
      <c r="Q79" s="11"/>
    </row>
    <row r="80" spans="1:23" ht="30">
      <c r="B80" s="12" t="s">
        <v>1</v>
      </c>
      <c r="C80" s="13"/>
      <c r="D80" s="14" t="s">
        <v>2</v>
      </c>
      <c r="E80" s="14" t="s">
        <v>3</v>
      </c>
      <c r="F80" s="14" t="s">
        <v>4</v>
      </c>
      <c r="G80" s="14" t="s">
        <v>5</v>
      </c>
      <c r="H80" s="14" t="s">
        <v>6</v>
      </c>
      <c r="I80" s="14" t="s">
        <v>7</v>
      </c>
      <c r="J80" s="14" t="s">
        <v>8</v>
      </c>
      <c r="K80" s="14" t="s">
        <v>9</v>
      </c>
      <c r="L80" s="14" t="s">
        <v>95</v>
      </c>
      <c r="M80" s="15" t="s">
        <v>97</v>
      </c>
      <c r="N80" s="93" t="s">
        <v>10</v>
      </c>
      <c r="O80" s="93" t="s">
        <v>11</v>
      </c>
      <c r="Q80" s="14" t="s">
        <v>12</v>
      </c>
      <c r="R80" s="14" t="s">
        <v>13</v>
      </c>
      <c r="S80" s="93" t="s">
        <v>11</v>
      </c>
      <c r="U80" s="14" t="s">
        <v>100</v>
      </c>
      <c r="V80" s="15" t="s">
        <v>99</v>
      </c>
      <c r="W80" s="93" t="s">
        <v>11</v>
      </c>
    </row>
    <row r="81" spans="1:23" s="29" customFormat="1">
      <c r="B81" s="16" t="s">
        <v>28</v>
      </c>
      <c r="C81" s="17"/>
      <c r="D81" s="18">
        <v>0.24526955931791999</v>
      </c>
      <c r="E81" s="18">
        <v>0.25676524528055994</v>
      </c>
      <c r="F81" s="18">
        <v>0.23763830483032</v>
      </c>
      <c r="G81" s="18">
        <v>0.22830320762640002</v>
      </c>
      <c r="H81" s="18">
        <v>0.27478381835519999</v>
      </c>
      <c r="I81" s="18">
        <v>0.26792644006800004</v>
      </c>
      <c r="J81" s="18">
        <v>0.27511967468160003</v>
      </c>
      <c r="K81" s="18">
        <v>0.24510037403783994</v>
      </c>
      <c r="L81" s="18">
        <v>0.25158224454111999</v>
      </c>
      <c r="M81" s="85">
        <v>0.30339357301696002</v>
      </c>
      <c r="N81" s="47">
        <f t="shared" ref="N81:N84" si="43">M81/L81-1</f>
        <v>0.20594191203891454</v>
      </c>
      <c r="O81" s="47">
        <f t="shared" ref="O81:O84" si="44">M81/I81-1</f>
        <v>0.13237638263681029</v>
      </c>
      <c r="Q81" s="18">
        <f t="shared" ref="Q81:Q84" si="45">SUM(D81:G81)</f>
        <v>0.96797631705519993</v>
      </c>
      <c r="R81" s="18">
        <f t="shared" ref="R81:R84" si="46">SUM(H81:K81)</f>
        <v>1.0629303071426399</v>
      </c>
      <c r="S81" s="47">
        <f t="shared" ref="S81:S84" si="47">R81/Q81-1</f>
        <v>9.8095364953050934E-2</v>
      </c>
      <c r="U81" s="18">
        <f t="shared" ref="U81:U84" si="48">SUM(H81:I81)</f>
        <v>0.54271025842319998</v>
      </c>
      <c r="V81" s="85">
        <f t="shared" ref="V81:V84" si="49">SUM(L81:M81)</f>
        <v>0.55497581755808001</v>
      </c>
      <c r="W81" s="47">
        <f t="shared" ref="W81:W84" si="50">V81/U81-1</f>
        <v>2.2600566222051199E-2</v>
      </c>
    </row>
    <row r="82" spans="1:23" s="29" customFormat="1">
      <c r="B82" s="16" t="s">
        <v>29</v>
      </c>
      <c r="C82" s="17"/>
      <c r="D82" s="18">
        <v>0.10547154783879999</v>
      </c>
      <c r="E82" s="18">
        <v>0.12760794374968795</v>
      </c>
      <c r="F82" s="18">
        <v>0.10856564402023994</v>
      </c>
      <c r="G82" s="18">
        <v>0.10334396549096003</v>
      </c>
      <c r="H82" s="18">
        <v>0.11656563811200001</v>
      </c>
      <c r="I82" s="18">
        <v>0.110307622824</v>
      </c>
      <c r="J82" s="18">
        <v>0.11073926858400002</v>
      </c>
      <c r="K82" s="18">
        <v>0.12448741721599998</v>
      </c>
      <c r="L82" s="18">
        <v>0.13051269747616001</v>
      </c>
      <c r="M82" s="85">
        <v>0.15646421079343997</v>
      </c>
      <c r="N82" s="47">
        <f t="shared" si="43"/>
        <v>0.19884282387175678</v>
      </c>
      <c r="O82" s="47">
        <f t="shared" si="44"/>
        <v>0.4184351614854811</v>
      </c>
      <c r="Q82" s="18">
        <f t="shared" si="45"/>
        <v>0.44498910109968792</v>
      </c>
      <c r="R82" s="18">
        <f t="shared" si="46"/>
        <v>0.46209994673600002</v>
      </c>
      <c r="S82" s="47">
        <f t="shared" si="47"/>
        <v>3.8452280278385764E-2</v>
      </c>
      <c r="U82" s="18">
        <f t="shared" si="48"/>
        <v>0.22687326093600002</v>
      </c>
      <c r="V82" s="85">
        <f t="shared" si="49"/>
        <v>0.28697690826959998</v>
      </c>
      <c r="W82" s="47">
        <f t="shared" si="50"/>
        <v>0.26492168837188323</v>
      </c>
    </row>
    <row r="83" spans="1:23" s="29" customFormat="1">
      <c r="B83" s="16" t="s">
        <v>30</v>
      </c>
      <c r="C83" s="17"/>
      <c r="D83" s="18">
        <v>8.2433088527999993E-2</v>
      </c>
      <c r="E83" s="18">
        <v>0.10191940084800001</v>
      </c>
      <c r="F83" s="18">
        <v>6.8586739136000011E-2</v>
      </c>
      <c r="G83" s="18">
        <v>7.3313167775999999E-2</v>
      </c>
      <c r="H83" s="18">
        <v>8.2916265599999997E-2</v>
      </c>
      <c r="I83" s="18">
        <v>5.0637508992000001E-2</v>
      </c>
      <c r="J83" s="18">
        <v>6.4940895028800016E-2</v>
      </c>
      <c r="K83" s="18">
        <v>7.9562868121263994E-2</v>
      </c>
      <c r="L83" s="18">
        <v>7.4432106665279982E-2</v>
      </c>
      <c r="M83" s="85">
        <v>7.7745351285600006E-2</v>
      </c>
      <c r="N83" s="47">
        <f t="shared" si="43"/>
        <v>4.4513648326784949E-2</v>
      </c>
      <c r="O83" s="47">
        <f t="shared" si="44"/>
        <v>0.5353312758311759</v>
      </c>
      <c r="Q83" s="18">
        <f t="shared" si="45"/>
        <v>0.32625239628800001</v>
      </c>
      <c r="R83" s="18">
        <f t="shared" si="46"/>
        <v>0.27805753774206399</v>
      </c>
      <c r="S83" s="47">
        <f t="shared" si="47"/>
        <v>-0.14772261934098385</v>
      </c>
      <c r="U83" s="18">
        <f t="shared" si="48"/>
        <v>0.13355377459199999</v>
      </c>
      <c r="V83" s="85">
        <f t="shared" si="49"/>
        <v>0.15217745795088</v>
      </c>
      <c r="W83" s="47">
        <f t="shared" si="50"/>
        <v>0.13944707602442841</v>
      </c>
    </row>
    <row r="84" spans="1:23" s="39" customFormat="1" ht="17.25">
      <c r="B84" s="36" t="s">
        <v>113</v>
      </c>
      <c r="C84" s="37"/>
      <c r="D84" s="38">
        <v>0.43317419568472004</v>
      </c>
      <c r="E84" s="38">
        <v>0.48629258987824792</v>
      </c>
      <c r="F84" s="38">
        <v>0.41479068798655994</v>
      </c>
      <c r="G84" s="38">
        <v>0.40496034089336008</v>
      </c>
      <c r="H84" s="38">
        <v>0.47426572206719991</v>
      </c>
      <c r="I84" s="38">
        <v>0.42887157188400005</v>
      </c>
      <c r="J84" s="38">
        <v>0.45079983829440007</v>
      </c>
      <c r="K84" s="38">
        <v>0.44915065937510396</v>
      </c>
      <c r="L84" s="38">
        <f>L81+L82+L83</f>
        <v>0.45652704868256</v>
      </c>
      <c r="M84" s="88">
        <v>0.53800000000000003</v>
      </c>
      <c r="N84" s="43">
        <f t="shared" si="43"/>
        <v>0.17846248443012014</v>
      </c>
      <c r="O84" s="43">
        <f t="shared" si="44"/>
        <v>0.25445479549182326</v>
      </c>
      <c r="P84" s="4"/>
      <c r="Q84" s="38">
        <f t="shared" si="45"/>
        <v>1.7392178144428878</v>
      </c>
      <c r="R84" s="38">
        <f t="shared" si="46"/>
        <v>1.803087791620704</v>
      </c>
      <c r="S84" s="43">
        <f t="shared" si="47"/>
        <v>3.6723391772683245E-2</v>
      </c>
      <c r="U84" s="38">
        <f t="shared" si="48"/>
        <v>0.9031372939511999</v>
      </c>
      <c r="V84" s="88">
        <f t="shared" si="49"/>
        <v>0.99452704868256003</v>
      </c>
      <c r="W84" s="43">
        <f t="shared" si="50"/>
        <v>0.10119143052052748</v>
      </c>
    </row>
    <row r="85" spans="1:23">
      <c r="B85" s="44"/>
      <c r="C85" s="17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98"/>
      <c r="P85" s="45"/>
      <c r="Q85" s="45"/>
      <c r="R85" s="45"/>
    </row>
    <row r="86" spans="1:23">
      <c r="B86" s="34" t="s">
        <v>114</v>
      </c>
      <c r="C86" s="17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98"/>
      <c r="O86" s="98"/>
      <c r="P86" s="45"/>
      <c r="Q86" s="45"/>
      <c r="R86" s="45"/>
    </row>
    <row r="87" spans="1:23">
      <c r="B87" s="34" t="s">
        <v>115</v>
      </c>
      <c r="C87" s="17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98"/>
      <c r="O87" s="98"/>
      <c r="P87" s="45"/>
      <c r="Q87" s="45"/>
      <c r="R87" s="45"/>
    </row>
    <row r="88" spans="1:23">
      <c r="B88" s="44"/>
      <c r="C88" s="17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98"/>
      <c r="O88" s="98"/>
      <c r="P88" s="45"/>
      <c r="Q88" s="45"/>
      <c r="R88" s="45"/>
    </row>
    <row r="89" spans="1:23">
      <c r="B89" s="44"/>
      <c r="C89" s="17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98"/>
      <c r="O89" s="98"/>
      <c r="P89" s="45"/>
      <c r="Q89" s="45"/>
      <c r="R89" s="45"/>
    </row>
    <row r="90" spans="1:23">
      <c r="B90" s="37" t="s">
        <v>51</v>
      </c>
      <c r="C90" s="17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98"/>
      <c r="O90" s="98"/>
      <c r="P90" s="45"/>
      <c r="Q90" s="45"/>
      <c r="R90" s="45"/>
    </row>
    <row r="91" spans="1:23" ht="30">
      <c r="B91" s="12" t="s">
        <v>1</v>
      </c>
      <c r="C91" s="13"/>
      <c r="D91" s="14" t="s">
        <v>2</v>
      </c>
      <c r="E91" s="14" t="s">
        <v>3</v>
      </c>
      <c r="F91" s="14" t="s">
        <v>4</v>
      </c>
      <c r="G91" s="14" t="s">
        <v>5</v>
      </c>
      <c r="H91" s="14" t="s">
        <v>6</v>
      </c>
      <c r="I91" s="14" t="s">
        <v>7</v>
      </c>
      <c r="J91" s="14" t="s">
        <v>8</v>
      </c>
      <c r="K91" s="14" t="s">
        <v>9</v>
      </c>
      <c r="L91" s="14" t="s">
        <v>95</v>
      </c>
      <c r="M91" s="15" t="s">
        <v>97</v>
      </c>
      <c r="N91" s="93" t="s">
        <v>10</v>
      </c>
      <c r="O91" s="93" t="s">
        <v>11</v>
      </c>
      <c r="Q91" s="14" t="s">
        <v>12</v>
      </c>
      <c r="R91" s="14" t="s">
        <v>13</v>
      </c>
      <c r="S91" s="93" t="s">
        <v>11</v>
      </c>
      <c r="U91" s="14" t="s">
        <v>100</v>
      </c>
      <c r="V91" s="15" t="s">
        <v>99</v>
      </c>
      <c r="W91" s="93" t="s">
        <v>11</v>
      </c>
    </row>
    <row r="92" spans="1:23">
      <c r="B92" s="16" t="s">
        <v>52</v>
      </c>
      <c r="C92" s="48"/>
      <c r="D92" s="18">
        <v>0.111716489</v>
      </c>
      <c r="E92" s="18">
        <v>8.7355980999999999E-2</v>
      </c>
      <c r="F92" s="18">
        <v>6.8210000000000007E-2</v>
      </c>
      <c r="G92" s="18">
        <v>2.4259999999999997E-2</v>
      </c>
      <c r="H92" s="18">
        <v>7.3075663999999999E-2</v>
      </c>
      <c r="I92" s="18">
        <v>9.4027999999999987E-2</v>
      </c>
      <c r="J92" s="18">
        <v>9.2172000000000004E-2</v>
      </c>
      <c r="K92" s="18">
        <v>9.0009000000000006E-2</v>
      </c>
      <c r="L92" s="18">
        <v>0.1</v>
      </c>
      <c r="M92" s="85">
        <f>'[8]Табл для презент'!H44/1000</f>
        <v>9.9516999999999994E-2</v>
      </c>
      <c r="N92" s="47">
        <f t="shared" ref="N92" si="51">M92/L92-1</f>
        <v>-4.830000000000112E-3</v>
      </c>
      <c r="O92" s="47">
        <f t="shared" ref="O92" si="52">M92/I92-1</f>
        <v>5.8376228357510662E-2</v>
      </c>
      <c r="P92" s="29"/>
      <c r="Q92" s="18">
        <f t="shared" ref="Q92" si="53">SUM(D92:G92)</f>
        <v>0.29154247</v>
      </c>
      <c r="R92" s="18">
        <f t="shared" ref="R92" si="54">SUM(H92:K92)</f>
        <v>0.34928466400000002</v>
      </c>
      <c r="S92" s="47">
        <f t="shared" ref="S92" si="55">R92/Q92-1</f>
        <v>0.19805757288123416</v>
      </c>
      <c r="U92" s="18">
        <f t="shared" ref="U92" si="56">SUM(H92:I92)</f>
        <v>0.16710366399999999</v>
      </c>
      <c r="V92" s="85">
        <f t="shared" ref="V92" si="57">SUM(L92:M92)</f>
        <v>0.199517</v>
      </c>
      <c r="W92" s="47">
        <f t="shared" ref="W92" si="58">V92/U92-1</f>
        <v>0.19397142602450668</v>
      </c>
    </row>
    <row r="93" spans="1:23">
      <c r="B93" s="49"/>
      <c r="C93" s="48"/>
      <c r="D93" s="3"/>
      <c r="E93" s="50"/>
      <c r="F93" s="50"/>
      <c r="G93" s="50"/>
      <c r="H93" s="50"/>
      <c r="I93" s="50"/>
      <c r="J93" s="50"/>
      <c r="K93" s="50"/>
      <c r="L93" s="50"/>
      <c r="M93" s="50"/>
      <c r="N93" s="99"/>
      <c r="O93" s="99"/>
      <c r="Q93" s="50"/>
      <c r="U93" s="50"/>
      <c r="V93" s="50"/>
      <c r="W93" s="99"/>
    </row>
    <row r="94" spans="1:23">
      <c r="B94" s="51"/>
      <c r="C94" s="48"/>
      <c r="D94" s="3"/>
      <c r="E94" s="50"/>
      <c r="F94" s="50"/>
      <c r="G94" s="50"/>
      <c r="H94" s="50"/>
      <c r="I94" s="50"/>
      <c r="J94" s="50"/>
      <c r="K94" s="50"/>
      <c r="L94" s="50"/>
      <c r="M94" s="50"/>
      <c r="N94" s="99"/>
      <c r="O94" s="99"/>
      <c r="Q94" s="50"/>
    </row>
    <row r="95" spans="1:23">
      <c r="A95" s="10"/>
      <c r="B95" s="52" t="s">
        <v>53</v>
      </c>
      <c r="C95" s="48"/>
      <c r="D95" s="3"/>
      <c r="E95" s="50"/>
      <c r="F95" s="50"/>
      <c r="G95" s="50"/>
      <c r="H95" s="50"/>
      <c r="I95" s="50"/>
      <c r="J95" s="50"/>
      <c r="K95" s="50"/>
      <c r="L95" s="50"/>
      <c r="M95" s="50"/>
      <c r="N95" s="99"/>
      <c r="O95" s="99"/>
      <c r="Q95" s="50"/>
    </row>
    <row r="96" spans="1:23" ht="17.25">
      <c r="B96" s="53" t="s">
        <v>116</v>
      </c>
      <c r="C96" s="48"/>
      <c r="D96" s="3"/>
      <c r="E96" s="50"/>
      <c r="F96" s="50"/>
      <c r="G96" s="50"/>
      <c r="H96" s="50"/>
      <c r="I96" s="50"/>
      <c r="J96" s="50"/>
      <c r="K96" s="50"/>
      <c r="L96" s="50"/>
      <c r="M96" s="50"/>
      <c r="N96" s="99"/>
      <c r="O96" s="99"/>
      <c r="Q96" s="50"/>
    </row>
    <row r="97" spans="1:24" ht="30">
      <c r="B97" s="12" t="s">
        <v>1</v>
      </c>
      <c r="C97" s="13"/>
      <c r="D97" s="14" t="s">
        <v>2</v>
      </c>
      <c r="E97" s="14" t="s">
        <v>3</v>
      </c>
      <c r="F97" s="14" t="s">
        <v>4</v>
      </c>
      <c r="G97" s="14" t="s">
        <v>5</v>
      </c>
      <c r="H97" s="14" t="s">
        <v>6</v>
      </c>
      <c r="I97" s="14" t="s">
        <v>7</v>
      </c>
      <c r="J97" s="14" t="s">
        <v>8</v>
      </c>
      <c r="K97" s="14" t="s">
        <v>9</v>
      </c>
      <c r="L97" s="14" t="s">
        <v>95</v>
      </c>
      <c r="M97" s="15" t="s">
        <v>97</v>
      </c>
      <c r="N97" s="93" t="s">
        <v>10</v>
      </c>
      <c r="O97" s="93" t="s">
        <v>11</v>
      </c>
      <c r="Q97" s="14" t="s">
        <v>12</v>
      </c>
      <c r="R97" s="14" t="s">
        <v>13</v>
      </c>
      <c r="S97" s="93" t="s">
        <v>11</v>
      </c>
      <c r="U97" s="14" t="s">
        <v>100</v>
      </c>
      <c r="V97" s="15" t="s">
        <v>99</v>
      </c>
      <c r="W97" s="93" t="s">
        <v>11</v>
      </c>
    </row>
    <row r="98" spans="1:24" s="29" customFormat="1">
      <c r="B98" s="16" t="s">
        <v>28</v>
      </c>
      <c r="C98" s="17"/>
      <c r="D98" s="18">
        <v>0.26801597700000185</v>
      </c>
      <c r="E98" s="18">
        <v>0.25167183399999998</v>
      </c>
      <c r="F98" s="18">
        <v>0.17958508000000001</v>
      </c>
      <c r="G98" s="18">
        <v>0.11967580599999998</v>
      </c>
      <c r="H98" s="18">
        <v>0.13421161699999998</v>
      </c>
      <c r="I98" s="18">
        <v>0.12845765499999995</v>
      </c>
      <c r="J98" s="18">
        <v>0.14625333599999993</v>
      </c>
      <c r="K98" s="18">
        <v>0.20436816300000002</v>
      </c>
      <c r="L98" s="18">
        <v>0.16691265199999997</v>
      </c>
      <c r="M98" s="85">
        <v>0.14798398700000001</v>
      </c>
      <c r="N98" s="47">
        <f t="shared" ref="N98:N104" si="59">M98/L98-1</f>
        <v>-0.11340461476820796</v>
      </c>
      <c r="O98" s="47">
        <f t="shared" ref="O98:O104" si="60">M98/I98-1</f>
        <v>0.15200598204910465</v>
      </c>
      <c r="Q98" s="18">
        <f t="shared" ref="Q98:Q104" si="61">SUM(D98:G98)</f>
        <v>0.81894869700000184</v>
      </c>
      <c r="R98" s="18">
        <f t="shared" ref="R98:R104" si="62">SUM(H98:K98)</f>
        <v>0.61329077099999985</v>
      </c>
      <c r="S98" s="47">
        <f t="shared" ref="S98:S104" si="63">R98/Q98-1</f>
        <v>-0.25112430943888731</v>
      </c>
      <c r="U98" s="18">
        <f t="shared" ref="U98:U104" si="64">SUM(H98:I98)</f>
        <v>0.2626692719999999</v>
      </c>
      <c r="V98" s="85">
        <f t="shared" ref="V98:V104" si="65">SUM(L98:M98)</f>
        <v>0.31489663899999998</v>
      </c>
      <c r="W98" s="47">
        <f t="shared" ref="W98:W104" si="66">V98/U98-1</f>
        <v>0.19883318137037409</v>
      </c>
    </row>
    <row r="99" spans="1:24" s="29" customFormat="1">
      <c r="B99" s="16" t="s">
        <v>29</v>
      </c>
      <c r="C99" s="17"/>
      <c r="D99" s="18">
        <v>2.6970035000000003E-2</v>
      </c>
      <c r="E99" s="18">
        <v>1.7176409999999996E-2</v>
      </c>
      <c r="F99" s="18">
        <v>2.0988507999999996E-2</v>
      </c>
      <c r="G99" s="18">
        <v>1.7673804000000001E-2</v>
      </c>
      <c r="H99" s="18">
        <v>1.7216739000000002E-2</v>
      </c>
      <c r="I99" s="18">
        <v>2.0867691000000001E-2</v>
      </c>
      <c r="J99" s="18">
        <v>1.4021409000000006E-2</v>
      </c>
      <c r="K99" s="18">
        <v>1.6649529E-2</v>
      </c>
      <c r="L99" s="18">
        <v>1.8651497999999999E-2</v>
      </c>
      <c r="M99" s="85">
        <v>1.5794170999999999E-2</v>
      </c>
      <c r="N99" s="47">
        <f t="shared" si="59"/>
        <v>-0.15319557710592469</v>
      </c>
      <c r="O99" s="47">
        <f t="shared" si="60"/>
        <v>-0.24312800108071375</v>
      </c>
      <c r="Q99" s="18">
        <f t="shared" si="61"/>
        <v>8.2808756999999997E-2</v>
      </c>
      <c r="R99" s="18">
        <f t="shared" si="62"/>
        <v>6.8755368000000011E-2</v>
      </c>
      <c r="S99" s="47">
        <f t="shared" si="63"/>
        <v>-0.16970897172143262</v>
      </c>
      <c r="U99" s="18">
        <f t="shared" si="64"/>
        <v>3.8084430000000002E-2</v>
      </c>
      <c r="V99" s="85">
        <f t="shared" si="65"/>
        <v>3.4445668999999998E-2</v>
      </c>
      <c r="W99" s="47">
        <f t="shared" si="66"/>
        <v>-9.554458344263006E-2</v>
      </c>
    </row>
    <row r="100" spans="1:24" s="29" customFormat="1">
      <c r="B100" s="16" t="s">
        <v>54</v>
      </c>
      <c r="C100" s="17"/>
      <c r="D100" s="18">
        <v>9.4019611000000003E-2</v>
      </c>
      <c r="E100" s="18">
        <v>9.8207999000000004E-2</v>
      </c>
      <c r="F100" s="18">
        <v>7.5436358999999995E-2</v>
      </c>
      <c r="G100" s="18">
        <v>8.7551536999999999E-2</v>
      </c>
      <c r="H100" s="18">
        <v>9.2161292000000006E-2</v>
      </c>
      <c r="I100" s="18">
        <v>0.10538141400000001</v>
      </c>
      <c r="J100" s="18">
        <v>8.0290765000000014E-2</v>
      </c>
      <c r="K100" s="18">
        <v>8.6391426000000007E-2</v>
      </c>
      <c r="L100" s="18">
        <v>8.9764981000000021E-2</v>
      </c>
      <c r="M100" s="85">
        <v>8.3838193999999991E-2</v>
      </c>
      <c r="N100" s="47">
        <f t="shared" si="59"/>
        <v>-6.6025603013273426E-2</v>
      </c>
      <c r="O100" s="47">
        <f t="shared" si="60"/>
        <v>-0.20443092555201448</v>
      </c>
      <c r="Q100" s="18">
        <f t="shared" si="61"/>
        <v>0.35521550600000001</v>
      </c>
      <c r="R100" s="18">
        <f t="shared" si="62"/>
        <v>0.36422489699999999</v>
      </c>
      <c r="S100" s="47">
        <f t="shared" si="63"/>
        <v>2.5363169253090012E-2</v>
      </c>
      <c r="U100" s="18">
        <f t="shared" si="64"/>
        <v>0.19754270600000001</v>
      </c>
      <c r="V100" s="85">
        <f t="shared" si="65"/>
        <v>0.173603175</v>
      </c>
      <c r="W100" s="47">
        <f t="shared" si="66"/>
        <v>-0.12118661065622949</v>
      </c>
    </row>
    <row r="101" spans="1:24" s="54" customFormat="1">
      <c r="B101" s="36" t="s">
        <v>55</v>
      </c>
      <c r="C101" s="37"/>
      <c r="D101" s="38">
        <v>0.38900562300000185</v>
      </c>
      <c r="E101" s="38">
        <v>0.367056243</v>
      </c>
      <c r="F101" s="38">
        <v>0.27600994700000003</v>
      </c>
      <c r="G101" s="38">
        <v>0.22490114699999997</v>
      </c>
      <c r="H101" s="38">
        <v>0.24358964799999999</v>
      </c>
      <c r="I101" s="38">
        <v>0.25470675999999998</v>
      </c>
      <c r="J101" s="38">
        <v>0.24056550999999995</v>
      </c>
      <c r="K101" s="38">
        <v>0.30740911800000004</v>
      </c>
      <c r="L101" s="38">
        <f>SUM(L98:L100)</f>
        <v>0.275329131</v>
      </c>
      <c r="M101" s="88">
        <f>M98+M99+M100</f>
        <v>0.24761635199999998</v>
      </c>
      <c r="N101" s="43">
        <f t="shared" si="59"/>
        <v>-0.10065327595139217</v>
      </c>
      <c r="O101" s="43">
        <f t="shared" si="60"/>
        <v>-2.7837533640646228E-2</v>
      </c>
      <c r="P101" s="24"/>
      <c r="Q101" s="38">
        <f t="shared" si="61"/>
        <v>1.2569729600000017</v>
      </c>
      <c r="R101" s="38">
        <f t="shared" si="62"/>
        <v>1.0462710359999998</v>
      </c>
      <c r="S101" s="43">
        <f t="shared" si="63"/>
        <v>-0.1676264571355629</v>
      </c>
      <c r="U101" s="38">
        <f t="shared" si="64"/>
        <v>0.49829640799999997</v>
      </c>
      <c r="V101" s="88">
        <f t="shared" si="65"/>
        <v>0.52294548299999999</v>
      </c>
      <c r="W101" s="43">
        <f t="shared" si="66"/>
        <v>4.9466692121930889E-2</v>
      </c>
    </row>
    <row r="102" spans="1:24">
      <c r="B102" s="16" t="s">
        <v>56</v>
      </c>
      <c r="C102" s="17"/>
      <c r="D102" s="18">
        <v>1.5410923000000002E-2</v>
      </c>
      <c r="E102" s="18">
        <v>1.5296100999999999E-2</v>
      </c>
      <c r="F102" s="18">
        <v>1.3599110000000008E-2</v>
      </c>
      <c r="G102" s="18">
        <v>1.7805662999999999E-2</v>
      </c>
      <c r="H102" s="18">
        <v>1.8537787999999993E-2</v>
      </c>
      <c r="I102" s="18">
        <v>1.9328998999999996E-2</v>
      </c>
      <c r="J102" s="18">
        <v>1.9080687999999995E-2</v>
      </c>
      <c r="K102" s="18">
        <v>2.1547256000000004E-2</v>
      </c>
      <c r="L102" s="18">
        <v>1.9919759000000002E-2</v>
      </c>
      <c r="M102" s="85">
        <v>2.0583170000000001E-2</v>
      </c>
      <c r="N102" s="47">
        <f t="shared" si="59"/>
        <v>3.3304167987172839E-2</v>
      </c>
      <c r="O102" s="47">
        <f t="shared" si="60"/>
        <v>6.4885460442105858E-2</v>
      </c>
      <c r="P102" s="29"/>
      <c r="Q102" s="18">
        <f t="shared" si="61"/>
        <v>6.211179700000001E-2</v>
      </c>
      <c r="R102" s="18">
        <f t="shared" si="62"/>
        <v>7.8494730999999984E-2</v>
      </c>
      <c r="S102" s="47">
        <f t="shared" si="63"/>
        <v>0.26376525541516638</v>
      </c>
      <c r="U102" s="18">
        <f t="shared" si="64"/>
        <v>3.7866786999999985E-2</v>
      </c>
      <c r="V102" s="85">
        <f>SUM(L102:M102)</f>
        <v>4.0502929000000007E-2</v>
      </c>
      <c r="W102" s="47">
        <f t="shared" si="66"/>
        <v>6.9616204828786277E-2</v>
      </c>
    </row>
    <row r="103" spans="1:24">
      <c r="B103" s="16" t="s">
        <v>52</v>
      </c>
      <c r="C103" s="17"/>
      <c r="D103" s="18">
        <v>0.18000460200000001</v>
      </c>
      <c r="E103" s="18">
        <v>0.17271686999999991</v>
      </c>
      <c r="F103" s="18">
        <v>0.14084125900000008</v>
      </c>
      <c r="G103" s="18">
        <v>0.13846906599999995</v>
      </c>
      <c r="H103" s="18">
        <v>0.15072417100000154</v>
      </c>
      <c r="I103" s="18">
        <v>0.14093032799999991</v>
      </c>
      <c r="J103" s="18">
        <v>0.13829514192400014</v>
      </c>
      <c r="K103" s="18">
        <v>0.15153673399999998</v>
      </c>
      <c r="L103" s="18">
        <v>0.17641619799999977</v>
      </c>
      <c r="M103" s="85">
        <v>0.162561398</v>
      </c>
      <c r="N103" s="47">
        <f t="shared" si="59"/>
        <v>-7.8534738629838285E-2</v>
      </c>
      <c r="O103" s="47">
        <f t="shared" si="60"/>
        <v>0.15348768648292732</v>
      </c>
      <c r="P103" s="29"/>
      <c r="Q103" s="18">
        <f t="shared" si="61"/>
        <v>0.63203179700000001</v>
      </c>
      <c r="R103" s="18">
        <f t="shared" si="62"/>
        <v>0.58148637492400157</v>
      </c>
      <c r="S103" s="47">
        <f t="shared" si="63"/>
        <v>-7.9972910090785221E-2</v>
      </c>
      <c r="U103" s="18">
        <f t="shared" si="64"/>
        <v>0.29165449900000145</v>
      </c>
      <c r="V103" s="85">
        <f t="shared" si="65"/>
        <v>0.33897759599999977</v>
      </c>
      <c r="W103" s="47">
        <f t="shared" si="66"/>
        <v>0.16225738729303152</v>
      </c>
    </row>
    <row r="104" spans="1:24" s="24" customFormat="1" ht="30">
      <c r="B104" s="36" t="s">
        <v>57</v>
      </c>
      <c r="C104" s="17"/>
      <c r="D104" s="38">
        <v>0.58442114800000189</v>
      </c>
      <c r="E104" s="38">
        <v>0.55506921399999998</v>
      </c>
      <c r="F104" s="38">
        <v>0.43045031600000011</v>
      </c>
      <c r="G104" s="38">
        <v>0.38117587599999991</v>
      </c>
      <c r="H104" s="38">
        <v>0.41285160700000156</v>
      </c>
      <c r="I104" s="38">
        <v>0.41496608699999993</v>
      </c>
      <c r="J104" s="38">
        <v>0.3979413399240001</v>
      </c>
      <c r="K104" s="38">
        <v>0.480493108</v>
      </c>
      <c r="L104" s="38">
        <f>L101+L102+L103</f>
        <v>0.47166508799999973</v>
      </c>
      <c r="M104" s="88">
        <f>M101+M102+M103</f>
        <v>0.43076091999999999</v>
      </c>
      <c r="N104" s="43">
        <f t="shared" si="59"/>
        <v>-8.6722907929110415E-2</v>
      </c>
      <c r="O104" s="43">
        <f t="shared" si="60"/>
        <v>3.8062948985033707E-2</v>
      </c>
      <c r="P104" s="4"/>
      <c r="Q104" s="38">
        <f t="shared" si="61"/>
        <v>1.9511165540000019</v>
      </c>
      <c r="R104" s="38">
        <f t="shared" si="62"/>
        <v>1.7062521419240015</v>
      </c>
      <c r="S104" s="43">
        <f t="shared" si="63"/>
        <v>-0.12549963331201386</v>
      </c>
      <c r="U104" s="38">
        <f t="shared" si="64"/>
        <v>0.82781769400000149</v>
      </c>
      <c r="V104" s="88">
        <f t="shared" si="65"/>
        <v>0.90242600799999972</v>
      </c>
      <c r="W104" s="43">
        <f t="shared" si="66"/>
        <v>9.0126503142850423E-2</v>
      </c>
    </row>
    <row r="106" spans="1:24" ht="29.25" customHeight="1">
      <c r="B106" s="121" t="s">
        <v>117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24">
      <c r="B107" s="34"/>
      <c r="C107" s="17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98"/>
      <c r="O107" s="98"/>
      <c r="P107" s="45"/>
      <c r="Q107" s="45"/>
    </row>
    <row r="109" spans="1:24" ht="15.75">
      <c r="B109" s="55" t="s">
        <v>58</v>
      </c>
      <c r="C109" s="55"/>
      <c r="D109" s="56"/>
      <c r="E109" s="56"/>
      <c r="F109" s="56"/>
      <c r="G109" s="56"/>
      <c r="H109" s="56"/>
      <c r="I109" s="56"/>
      <c r="J109" s="56"/>
      <c r="K109" s="55"/>
      <c r="L109" s="55"/>
      <c r="M109" s="55"/>
      <c r="N109" s="100"/>
      <c r="O109" s="100"/>
      <c r="P109" s="56"/>
      <c r="Q109" s="117" t="s">
        <v>103</v>
      </c>
      <c r="R109" s="118"/>
      <c r="S109" s="119"/>
      <c r="T109" s="57"/>
      <c r="U109" s="117" t="s">
        <v>102</v>
      </c>
      <c r="V109" s="119"/>
      <c r="W109" s="119"/>
      <c r="X109" s="57"/>
    </row>
    <row r="110" spans="1:24">
      <c r="B110" s="58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101"/>
      <c r="O110" s="101"/>
      <c r="Q110" s="42"/>
    </row>
    <row r="111" spans="1:24">
      <c r="A111" s="10"/>
      <c r="B111" s="59" t="s">
        <v>59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102"/>
      <c r="O111" s="102"/>
      <c r="Q111" s="60"/>
    </row>
    <row r="112" spans="1:24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102"/>
      <c r="O112" s="102"/>
      <c r="Q112" s="60"/>
    </row>
    <row r="113" spans="1:23">
      <c r="B113" s="61" t="s">
        <v>60</v>
      </c>
      <c r="C113" s="60"/>
      <c r="D113" s="62"/>
      <c r="E113" s="62"/>
      <c r="F113" s="62"/>
      <c r="G113" s="62"/>
      <c r="H113" s="62"/>
      <c r="I113" s="62"/>
      <c r="J113" s="62"/>
      <c r="K113" s="60"/>
      <c r="L113" s="60"/>
      <c r="M113" s="60"/>
      <c r="N113" s="103"/>
      <c r="O113" s="103"/>
      <c r="Q113" s="62"/>
    </row>
    <row r="114" spans="1:23" ht="30">
      <c r="B114" s="14" t="s">
        <v>61</v>
      </c>
      <c r="C114" s="48"/>
      <c r="D114" s="14" t="s">
        <v>2</v>
      </c>
      <c r="E114" s="14" t="s">
        <v>3</v>
      </c>
      <c r="F114" s="14" t="s">
        <v>4</v>
      </c>
      <c r="G114" s="14" t="s">
        <v>5</v>
      </c>
      <c r="H114" s="14" t="s">
        <v>6</v>
      </c>
      <c r="I114" s="14" t="s">
        <v>7</v>
      </c>
      <c r="J114" s="14" t="s">
        <v>8</v>
      </c>
      <c r="K114" s="14" t="s">
        <v>9</v>
      </c>
      <c r="L114" s="14" t="s">
        <v>95</v>
      </c>
      <c r="M114" s="15" t="s">
        <v>97</v>
      </c>
      <c r="N114" s="93" t="s">
        <v>10</v>
      </c>
      <c r="O114" s="93" t="s">
        <v>11</v>
      </c>
      <c r="Q114" s="14" t="s">
        <v>12</v>
      </c>
      <c r="R114" s="14" t="s">
        <v>13</v>
      </c>
      <c r="S114" s="93" t="s">
        <v>11</v>
      </c>
      <c r="U114" s="14" t="s">
        <v>100</v>
      </c>
      <c r="V114" s="15" t="s">
        <v>99</v>
      </c>
      <c r="W114" s="93" t="s">
        <v>11</v>
      </c>
    </row>
    <row r="115" spans="1:23">
      <c r="B115" s="36" t="s">
        <v>62</v>
      </c>
      <c r="C115" s="17"/>
      <c r="D115" s="38">
        <v>3.6347783773730002</v>
      </c>
      <c r="E115" s="38">
        <v>3.8425054575550002</v>
      </c>
      <c r="F115" s="38">
        <v>3.771578137580001</v>
      </c>
      <c r="G115" s="38">
        <v>3.6741438399300002</v>
      </c>
      <c r="H115" s="38">
        <v>3.6928655539000004</v>
      </c>
      <c r="I115" s="38">
        <v>3.7848183619190006</v>
      </c>
      <c r="J115" s="38">
        <v>3.8874105264219998</v>
      </c>
      <c r="K115" s="38">
        <v>4.0639778812000005</v>
      </c>
      <c r="L115" s="38">
        <f>L116+L117+L119</f>
        <v>3.9087000000000001</v>
      </c>
      <c r="M115" s="88">
        <f>M116+M117+M119</f>
        <v>3.7735565250585599</v>
      </c>
      <c r="N115" s="43">
        <f t="shared" ref="N115:N121" si="67">M115/L115-1</f>
        <v>-3.4575044117338249E-2</v>
      </c>
      <c r="O115" s="43">
        <f t="shared" ref="O115:O121" si="68">M115/I115-1</f>
        <v>-2.9755290171258331E-3</v>
      </c>
      <c r="P115" s="24"/>
      <c r="Q115" s="38">
        <f t="shared" ref="Q115:Q121" si="69">SUM(D115:G115)</f>
        <v>14.923005812438001</v>
      </c>
      <c r="R115" s="38">
        <f t="shared" ref="R115:R121" si="70">SUM(H115:K115)</f>
        <v>15.429072323441002</v>
      </c>
      <c r="S115" s="43">
        <f t="shared" ref="S115:S121" si="71">R115/Q115-1</f>
        <v>3.391183501256867E-2</v>
      </c>
      <c r="U115" s="38">
        <f>SUM(H115:I115)</f>
        <v>7.4776839158190009</v>
      </c>
      <c r="V115" s="88">
        <f>SUM(L115:M115)</f>
        <v>7.6822565250585599</v>
      </c>
      <c r="W115" s="43">
        <f t="shared" ref="W115:W121" si="72">V115/U115-1</f>
        <v>2.7357750279707105E-2</v>
      </c>
    </row>
    <row r="116" spans="1:23">
      <c r="B116" s="16" t="s">
        <v>63</v>
      </c>
      <c r="C116" s="17"/>
      <c r="D116" s="18">
        <v>2.9501501440000002</v>
      </c>
      <c r="E116" s="18">
        <v>3.1301286319999999</v>
      </c>
      <c r="F116" s="18">
        <v>3.0764226480000008</v>
      </c>
      <c r="G116" s="18">
        <v>3.0274994770000001</v>
      </c>
      <c r="H116" s="18">
        <v>3.0318816160000006</v>
      </c>
      <c r="I116" s="18">
        <v>3.0855236660000007</v>
      </c>
      <c r="J116" s="18">
        <v>3.089117205</v>
      </c>
      <c r="K116" s="18">
        <v>3.1932618800000001</v>
      </c>
      <c r="L116" s="18">
        <v>3.0857000000000001</v>
      </c>
      <c r="M116" s="85">
        <v>2.8938999999999999</v>
      </c>
      <c r="N116" s="47">
        <f t="shared" si="67"/>
        <v>-6.2157695174514749E-2</v>
      </c>
      <c r="O116" s="47">
        <f t="shared" si="68"/>
        <v>-6.2104098604570779E-2</v>
      </c>
      <c r="Q116" s="18">
        <f t="shared" si="69"/>
        <v>12.184200901000001</v>
      </c>
      <c r="R116" s="18">
        <f t="shared" si="70"/>
        <v>12.399784367000001</v>
      </c>
      <c r="S116" s="47">
        <f t="shared" si="71"/>
        <v>1.7693689372957344E-2</v>
      </c>
      <c r="U116" s="18">
        <f>SUM(H116:I116)</f>
        <v>6.1174052820000018</v>
      </c>
      <c r="V116" s="85">
        <f>SUM(L116:M116)</f>
        <v>5.9795999999999996</v>
      </c>
      <c r="W116" s="47">
        <f t="shared" si="72"/>
        <v>-2.2526753688444257E-2</v>
      </c>
    </row>
    <row r="117" spans="1:23">
      <c r="B117" s="16" t="s">
        <v>64</v>
      </c>
      <c r="C117" s="17"/>
      <c r="D117" s="18">
        <v>0.42306192100000001</v>
      </c>
      <c r="E117" s="18">
        <v>0.46501500000000001</v>
      </c>
      <c r="F117" s="18">
        <v>0.47947432200000001</v>
      </c>
      <c r="G117" s="18">
        <v>0.43614089100000003</v>
      </c>
      <c r="H117" s="18">
        <v>0.44979751999999995</v>
      </c>
      <c r="I117" s="18">
        <v>0.488262223</v>
      </c>
      <c r="J117" s="18">
        <v>0.58717510499999992</v>
      </c>
      <c r="K117" s="18">
        <v>0.70681053199999999</v>
      </c>
      <c r="L117" s="18">
        <v>0.65400000000000003</v>
      </c>
      <c r="M117" s="85">
        <f>'[9]2 кв'!Q16/1000</f>
        <v>0.72275965099999995</v>
      </c>
      <c r="N117" s="47">
        <f t="shared" si="67"/>
        <v>0.10513708103975516</v>
      </c>
      <c r="O117" s="47">
        <f t="shared" si="68"/>
        <v>0.48026944734571431</v>
      </c>
      <c r="Q117" s="18">
        <f t="shared" si="69"/>
        <v>1.8036921340000001</v>
      </c>
      <c r="R117" s="18">
        <f t="shared" si="70"/>
        <v>2.2320453799999997</v>
      </c>
      <c r="S117" s="47">
        <f t="shared" si="71"/>
        <v>0.23748689586512306</v>
      </c>
      <c r="U117" s="18">
        <f>SUM(H117:I117)</f>
        <v>0.93805974299999995</v>
      </c>
      <c r="V117" s="85">
        <f>SUM(L117:M117)</f>
        <v>1.376759651</v>
      </c>
      <c r="W117" s="47">
        <f t="shared" si="72"/>
        <v>0.46766734344339089</v>
      </c>
    </row>
    <row r="118" spans="1:23">
      <c r="B118" s="80" t="s">
        <v>96</v>
      </c>
      <c r="C118" s="17"/>
      <c r="D118" s="109"/>
      <c r="E118" s="109"/>
      <c r="F118" s="109"/>
      <c r="G118" s="109"/>
      <c r="H118" s="109"/>
      <c r="I118" s="109">
        <v>1.0500000000000001E-2</v>
      </c>
      <c r="J118" s="109">
        <v>9.5000000000000001E-2</v>
      </c>
      <c r="K118" s="109">
        <v>0.253</v>
      </c>
      <c r="L118" s="109">
        <v>0.19500000000000001</v>
      </c>
      <c r="M118" s="85">
        <f>'[9]2 кв'!Q17/1000</f>
        <v>0.27906741100000004</v>
      </c>
      <c r="N118" s="47">
        <f t="shared" si="67"/>
        <v>0.43111492820512831</v>
      </c>
      <c r="O118" s="47"/>
      <c r="Q118" s="109">
        <f t="shared" si="69"/>
        <v>0</v>
      </c>
      <c r="R118" s="109">
        <f t="shared" si="70"/>
        <v>0.35849999999999999</v>
      </c>
      <c r="S118" s="110"/>
      <c r="U118" s="109">
        <f>SUM(H118:I118)</f>
        <v>1.0500000000000001E-2</v>
      </c>
      <c r="V118" s="85">
        <f>SUM(L118:M118)</f>
        <v>0.47406741100000005</v>
      </c>
      <c r="W118" s="47"/>
    </row>
    <row r="119" spans="1:23" ht="34.5" customHeight="1">
      <c r="B119" s="16" t="s">
        <v>65</v>
      </c>
      <c r="C119" s="17"/>
      <c r="D119" s="18">
        <v>0.195949022448</v>
      </c>
      <c r="E119" s="18">
        <v>0.18110342880000002</v>
      </c>
      <c r="F119" s="18">
        <v>0.17476300800000003</v>
      </c>
      <c r="G119" s="18">
        <v>0.17430033600000003</v>
      </c>
      <c r="H119" s="18">
        <v>0.16965910080000002</v>
      </c>
      <c r="I119" s="18">
        <v>0.16798870438400001</v>
      </c>
      <c r="J119" s="18">
        <v>0.176096207792</v>
      </c>
      <c r="K119" s="18">
        <v>0.16390546919999996</v>
      </c>
      <c r="L119" s="18">
        <v>0.16900000000000001</v>
      </c>
      <c r="M119" s="85">
        <v>0.15689687405856001</v>
      </c>
      <c r="N119" s="47">
        <f t="shared" si="67"/>
        <v>-7.1616129831005959E-2</v>
      </c>
      <c r="O119" s="47">
        <f t="shared" si="68"/>
        <v>-6.6027238951052003E-2</v>
      </c>
      <c r="Q119" s="18">
        <f t="shared" si="69"/>
        <v>0.72611579524800007</v>
      </c>
      <c r="R119" s="18">
        <f t="shared" si="70"/>
        <v>0.67764948217599996</v>
      </c>
      <c r="S119" s="47">
        <f t="shared" si="71"/>
        <v>-6.6747360943231859E-2</v>
      </c>
      <c r="U119" s="18">
        <f>SUM(H119:I119)</f>
        <v>0.33764780518400006</v>
      </c>
      <c r="V119" s="85">
        <f>SUM(L119:M119)</f>
        <v>0.32589687405856005</v>
      </c>
      <c r="W119" s="47">
        <f t="shared" si="72"/>
        <v>-3.480233232683505E-2</v>
      </c>
    </row>
    <row r="120" spans="1:23" ht="23.25" customHeight="1">
      <c r="B120" s="63" t="s">
        <v>66</v>
      </c>
      <c r="C120" s="17"/>
      <c r="D120" s="45"/>
      <c r="E120" s="45"/>
      <c r="F120" s="45"/>
      <c r="G120" s="45"/>
      <c r="H120" s="45"/>
      <c r="I120" s="45"/>
      <c r="J120" s="45"/>
      <c r="K120" s="45"/>
      <c r="L120" s="45"/>
      <c r="M120" s="64"/>
      <c r="N120" s="104"/>
      <c r="O120" s="104"/>
      <c r="Q120" s="45"/>
      <c r="R120" s="45"/>
      <c r="S120" s="104"/>
      <c r="U120" s="45"/>
      <c r="V120" s="64"/>
      <c r="W120" s="104"/>
    </row>
    <row r="121" spans="1:23" ht="17.25">
      <c r="B121" s="16" t="s">
        <v>118</v>
      </c>
      <c r="C121" s="17"/>
      <c r="D121" s="18">
        <v>6.5617289924999947E-2</v>
      </c>
      <c r="E121" s="18">
        <v>6.625839675499999E-2</v>
      </c>
      <c r="F121" s="18">
        <v>4.0918159579999995E-2</v>
      </c>
      <c r="G121" s="18">
        <v>3.6203135930000005E-2</v>
      </c>
      <c r="H121" s="18">
        <v>4.1527317099999995E-2</v>
      </c>
      <c r="I121" s="18">
        <v>4.3043768534999992E-2</v>
      </c>
      <c r="J121" s="18">
        <v>3.5022008630000004E-2</v>
      </c>
      <c r="K121" s="18">
        <v>3.9374674719999996E-2</v>
      </c>
      <c r="L121" s="18">
        <v>4.7E-2</v>
      </c>
      <c r="M121" s="85">
        <v>5.3999999999999999E-2</v>
      </c>
      <c r="N121" s="47">
        <f t="shared" si="67"/>
        <v>0.14893617021276584</v>
      </c>
      <c r="O121" s="47">
        <f t="shared" si="68"/>
        <v>0.25453699427110377</v>
      </c>
      <c r="Q121" s="18">
        <f t="shared" si="69"/>
        <v>0.20899698218999996</v>
      </c>
      <c r="R121" s="18">
        <f t="shared" si="70"/>
        <v>0.15896776898499998</v>
      </c>
      <c r="S121" s="47">
        <f t="shared" si="71"/>
        <v>-0.23937768230317424</v>
      </c>
      <c r="U121" s="18">
        <f>SUM(H121:I121)</f>
        <v>8.4571085634999987E-2</v>
      </c>
      <c r="V121" s="85">
        <f>SUM(L121:M121)</f>
        <v>0.10100000000000001</v>
      </c>
      <c r="W121" s="47">
        <f t="shared" si="72"/>
        <v>0.19426159947745614</v>
      </c>
    </row>
    <row r="122" spans="1:23" s="57" customFormat="1">
      <c r="B122" s="65"/>
      <c r="C122" s="65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105"/>
      <c r="O122" s="105"/>
      <c r="Q122" s="66"/>
      <c r="S122" s="108"/>
    </row>
    <row r="123" spans="1:23" s="57" customFormat="1">
      <c r="B123" s="121" t="s">
        <v>119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23" s="57" customFormat="1">
      <c r="B124" s="65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105"/>
      <c r="O124" s="105"/>
      <c r="Q124" s="66"/>
      <c r="S124" s="108"/>
    </row>
    <row r="125" spans="1:23" s="57" customFormat="1">
      <c r="A125" s="10"/>
      <c r="B125" s="61" t="s">
        <v>75</v>
      </c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105"/>
      <c r="O125" s="105"/>
      <c r="Q125" s="66"/>
      <c r="R125" s="66"/>
      <c r="S125" s="108"/>
    </row>
    <row r="126" spans="1:23" ht="30">
      <c r="B126" s="14" t="s">
        <v>61</v>
      </c>
      <c r="C126" s="48"/>
      <c r="D126" s="14" t="s">
        <v>2</v>
      </c>
      <c r="E126" s="14" t="s">
        <v>3</v>
      </c>
      <c r="F126" s="14" t="s">
        <v>4</v>
      </c>
      <c r="G126" s="14" t="s">
        <v>5</v>
      </c>
      <c r="H126" s="14" t="s">
        <v>6</v>
      </c>
      <c r="I126" s="14" t="s">
        <v>7</v>
      </c>
      <c r="J126" s="14" t="s">
        <v>8</v>
      </c>
      <c r="K126" s="14" t="s">
        <v>9</v>
      </c>
      <c r="L126" s="14" t="s">
        <v>95</v>
      </c>
      <c r="M126" s="15" t="s">
        <v>97</v>
      </c>
      <c r="N126" s="93" t="s">
        <v>10</v>
      </c>
      <c r="O126" s="93" t="s">
        <v>11</v>
      </c>
      <c r="Q126" s="14" t="s">
        <v>12</v>
      </c>
      <c r="R126" s="14" t="s">
        <v>13</v>
      </c>
      <c r="S126" s="93" t="s">
        <v>11</v>
      </c>
      <c r="U126" s="14" t="s">
        <v>100</v>
      </c>
      <c r="V126" s="15" t="s">
        <v>99</v>
      </c>
      <c r="W126" s="93" t="s">
        <v>11</v>
      </c>
    </row>
    <row r="127" spans="1:23">
      <c r="B127" s="16" t="s">
        <v>14</v>
      </c>
      <c r="C127" s="17"/>
      <c r="D127" s="18">
        <v>0.20853406000000002</v>
      </c>
      <c r="E127" s="18">
        <v>0.20060034000000002</v>
      </c>
      <c r="F127" s="18">
        <v>0.10951561000000001</v>
      </c>
      <c r="G127" s="18">
        <v>4.2905639999999995E-2</v>
      </c>
      <c r="H127" s="18">
        <v>0.10271572000000001</v>
      </c>
      <c r="I127" s="18">
        <v>2.02676E-2</v>
      </c>
      <c r="J127" s="18">
        <v>1.3897110000000001E-2</v>
      </c>
      <c r="K127" s="18">
        <v>2.2213149999999997E-2</v>
      </c>
      <c r="L127" s="18">
        <v>6.2685000000000006E-3</v>
      </c>
      <c r="M127" s="85">
        <v>4.2421999999999998E-3</v>
      </c>
      <c r="N127" s="47">
        <f t="shared" ref="N127:N134" si="73">M127/L127-1</f>
        <v>-0.32325117651750823</v>
      </c>
      <c r="O127" s="47">
        <f t="shared" ref="O127:O134" si="74">M127/I127-1</f>
        <v>-0.790690560303144</v>
      </c>
      <c r="Q127" s="18">
        <f t="shared" ref="Q127:Q129" si="75">SUM(D127:G127)</f>
        <v>0.56155564999999996</v>
      </c>
      <c r="R127" s="18">
        <f t="shared" ref="R127:R129" si="76">SUM(H127:K127)</f>
        <v>0.15909357999999998</v>
      </c>
      <c r="S127" s="106">
        <f t="shared" ref="S127:S129" si="77">R127/Q127-1</f>
        <v>-0.71669133771514892</v>
      </c>
      <c r="U127" s="18">
        <f t="shared" ref="U127:U134" si="78">SUM(H127:I127)</f>
        <v>0.12298332000000001</v>
      </c>
      <c r="V127" s="85">
        <f t="shared" ref="V127:V134" si="79">SUM(L127:M127)</f>
        <v>1.0510700000000001E-2</v>
      </c>
      <c r="W127" s="47">
        <f t="shared" ref="W127:W134" si="80">V127/U127-1</f>
        <v>-0.91453556466031327</v>
      </c>
    </row>
    <row r="128" spans="1:23">
      <c r="B128" s="16" t="s">
        <v>15</v>
      </c>
      <c r="C128" s="17"/>
      <c r="D128" s="18">
        <v>0.72398699199999994</v>
      </c>
      <c r="E128" s="18">
        <v>1.0376361939999996</v>
      </c>
      <c r="F128" s="18">
        <v>1.0495487680000006</v>
      </c>
      <c r="G128" s="18">
        <v>1.1004456879999993</v>
      </c>
      <c r="H128" s="18">
        <v>1.0708989979999997</v>
      </c>
      <c r="I128" s="18">
        <v>0.99778386962407184</v>
      </c>
      <c r="J128" s="18">
        <v>0.63294510061121645</v>
      </c>
      <c r="K128" s="18">
        <v>1.503921250000001</v>
      </c>
      <c r="L128" s="18">
        <v>1.05986943</v>
      </c>
      <c r="M128" s="85">
        <v>0.90487300000000004</v>
      </c>
      <c r="N128" s="47">
        <f t="shared" si="73"/>
        <v>-0.14624106103333878</v>
      </c>
      <c r="O128" s="47">
        <f t="shared" si="74"/>
        <v>-9.3117229544988689E-2</v>
      </c>
      <c r="Q128" s="18">
        <f t="shared" si="75"/>
        <v>3.9116176419999995</v>
      </c>
      <c r="R128" s="18">
        <f t="shared" si="76"/>
        <v>4.2055492182352889</v>
      </c>
      <c r="S128" s="106">
        <f t="shared" si="77"/>
        <v>7.5143227977927607E-2</v>
      </c>
      <c r="U128" s="18">
        <f t="shared" si="78"/>
        <v>2.0686828676240716</v>
      </c>
      <c r="V128" s="85">
        <f t="shared" si="79"/>
        <v>1.96474243</v>
      </c>
      <c r="W128" s="47">
        <f t="shared" si="80"/>
        <v>-5.0244742319275559E-2</v>
      </c>
    </row>
    <row r="129" spans="1:23">
      <c r="B129" s="16" t="s">
        <v>16</v>
      </c>
      <c r="C129" s="17"/>
      <c r="D129" s="18">
        <v>2.4223115812392972</v>
      </c>
      <c r="E129" s="18">
        <v>2.3582279513112412</v>
      </c>
      <c r="F129" s="18">
        <v>2.1460645119174768</v>
      </c>
      <c r="G129" s="18">
        <v>2.0707381346084945</v>
      </c>
      <c r="H129" s="18">
        <v>2.2285761760234553</v>
      </c>
      <c r="I129" s="18">
        <v>2.2886003171097449</v>
      </c>
      <c r="J129" s="18">
        <v>2.2705069782082536</v>
      </c>
      <c r="K129" s="18">
        <v>1.8341081262943248</v>
      </c>
      <c r="L129" s="18">
        <v>1.9041405848832003</v>
      </c>
      <c r="M129" s="85">
        <v>2.0670310000000001</v>
      </c>
      <c r="N129" s="47">
        <f t="shared" si="73"/>
        <v>8.5545372232477046E-2</v>
      </c>
      <c r="O129" s="47">
        <f t="shared" si="74"/>
        <v>-9.6814334706360139E-2</v>
      </c>
      <c r="Q129" s="18">
        <f t="shared" si="75"/>
        <v>8.997342179076508</v>
      </c>
      <c r="R129" s="18">
        <f t="shared" si="76"/>
        <v>8.6217915976357791</v>
      </c>
      <c r="S129" s="106">
        <f t="shared" si="77"/>
        <v>-4.1740168814972778E-2</v>
      </c>
      <c r="U129" s="18">
        <f t="shared" si="78"/>
        <v>4.5171764931332001</v>
      </c>
      <c r="V129" s="85">
        <f t="shared" si="79"/>
        <v>3.9711715848832005</v>
      </c>
      <c r="W129" s="47">
        <f t="shared" si="80"/>
        <v>-0.12087305180127694</v>
      </c>
    </row>
    <row r="130" spans="1:23">
      <c r="B130" s="16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85"/>
      <c r="N130" s="47"/>
      <c r="O130" s="106"/>
      <c r="Q130" s="18"/>
      <c r="R130" s="18"/>
      <c r="S130" s="106"/>
      <c r="U130" s="18"/>
      <c r="V130" s="85"/>
      <c r="W130" s="47"/>
    </row>
    <row r="131" spans="1:23">
      <c r="B131" s="16" t="s">
        <v>41</v>
      </c>
      <c r="C131" s="17"/>
      <c r="D131" s="18">
        <v>0</v>
      </c>
      <c r="E131" s="18">
        <v>1.9050499999999999E-3</v>
      </c>
      <c r="F131" s="18">
        <v>1.449E-5</v>
      </c>
      <c r="G131" s="18">
        <v>0</v>
      </c>
      <c r="H131" s="18">
        <v>0</v>
      </c>
      <c r="I131" s="18">
        <v>1.9342000000000001E-3</v>
      </c>
      <c r="J131" s="18">
        <v>5.7588713E-2</v>
      </c>
      <c r="K131" s="18">
        <v>9.3943700000000005E-2</v>
      </c>
      <c r="L131" s="18">
        <v>7.4184689999999998E-2</v>
      </c>
      <c r="M131" s="85">
        <v>8.4830040000000009E-2</v>
      </c>
      <c r="N131" s="47">
        <f t="shared" si="73"/>
        <v>0.14349793737764505</v>
      </c>
      <c r="O131" s="47">
        <f t="shared" si="74"/>
        <v>42.857946437803747</v>
      </c>
      <c r="Q131" s="18">
        <f t="shared" ref="Q131:Q133" si="81">SUM(D131:G131)</f>
        <v>1.91954E-3</v>
      </c>
      <c r="R131" s="18">
        <f t="shared" ref="R131:R133" si="82">SUM(H131:K131)</f>
        <v>0.153466613</v>
      </c>
      <c r="S131" s="106"/>
      <c r="U131" s="18">
        <f t="shared" si="78"/>
        <v>1.9342000000000001E-3</v>
      </c>
      <c r="V131" s="85">
        <f t="shared" si="79"/>
        <v>0.15901472999999999</v>
      </c>
      <c r="W131" s="47"/>
    </row>
    <row r="132" spans="1:23">
      <c r="B132" s="16" t="s">
        <v>18</v>
      </c>
      <c r="C132" s="17"/>
      <c r="D132" s="18">
        <v>0.355378525</v>
      </c>
      <c r="E132" s="18">
        <v>0.366535</v>
      </c>
      <c r="F132" s="18">
        <v>0.37785346500000005</v>
      </c>
      <c r="G132" s="18">
        <v>0.35390624999999998</v>
      </c>
      <c r="H132" s="18">
        <v>0.37302335100000006</v>
      </c>
      <c r="I132" s="18">
        <v>0.37501167447</v>
      </c>
      <c r="J132" s="18">
        <v>0.44771231789999999</v>
      </c>
      <c r="K132" s="18">
        <v>0.51600000000000001</v>
      </c>
      <c r="L132" s="18">
        <v>0.46765640999999997</v>
      </c>
      <c r="M132" s="85">
        <v>0.54205232800000003</v>
      </c>
      <c r="N132" s="47">
        <f t="shared" si="73"/>
        <v>0.15908242976932585</v>
      </c>
      <c r="O132" s="47">
        <f t="shared" si="74"/>
        <v>0.44542787572167408</v>
      </c>
      <c r="Q132" s="18">
        <f t="shared" si="81"/>
        <v>1.4536732400000001</v>
      </c>
      <c r="R132" s="18">
        <f t="shared" si="82"/>
        <v>1.7117473433700001</v>
      </c>
      <c r="S132" s="106">
        <f t="shared" ref="S132:S133" si="83">R132/Q132-1</f>
        <v>0.17753240292845995</v>
      </c>
      <c r="U132" s="18">
        <f t="shared" si="78"/>
        <v>0.74803502547000011</v>
      </c>
      <c r="V132" s="85">
        <f t="shared" si="79"/>
        <v>1.0097087380000001</v>
      </c>
      <c r="W132" s="47">
        <f t="shared" si="80"/>
        <v>0.349814786233555</v>
      </c>
    </row>
    <row r="133" spans="1:23">
      <c r="B133" s="68" t="s">
        <v>19</v>
      </c>
      <c r="C133" s="17"/>
      <c r="D133" s="18">
        <v>6.4665529999999999E-2</v>
      </c>
      <c r="E133" s="18">
        <v>7.6468104299999992E-2</v>
      </c>
      <c r="F133" s="18">
        <v>7.8660622999999999E-2</v>
      </c>
      <c r="G133" s="18">
        <v>6.6778254999999995E-2</v>
      </c>
      <c r="H133" s="18">
        <v>7.1327846000000014E-2</v>
      </c>
      <c r="I133" s="18">
        <v>7.7624257000000002E-2</v>
      </c>
      <c r="J133" s="18">
        <v>8.1673079999999995E-2</v>
      </c>
      <c r="K133" s="18">
        <v>7.3813381999999997E-2</v>
      </c>
      <c r="L133" s="18">
        <v>7.7769276999999998E-2</v>
      </c>
      <c r="M133" s="85">
        <v>8.6835523000000012E-2</v>
      </c>
      <c r="N133" s="47">
        <f t="shared" si="73"/>
        <v>0.11657876155901525</v>
      </c>
      <c r="O133" s="47">
        <f t="shared" si="74"/>
        <v>0.11866478799275337</v>
      </c>
      <c r="Q133" s="18">
        <f t="shared" si="81"/>
        <v>0.28657251229999997</v>
      </c>
      <c r="R133" s="18">
        <f t="shared" si="82"/>
        <v>0.30443856499999999</v>
      </c>
      <c r="S133" s="106">
        <f t="shared" si="83"/>
        <v>6.2343916227725504E-2</v>
      </c>
      <c r="U133" s="18">
        <f t="shared" si="78"/>
        <v>0.148952103</v>
      </c>
      <c r="V133" s="85">
        <f t="shared" si="79"/>
        <v>0.1646048</v>
      </c>
      <c r="W133" s="47">
        <f t="shared" si="80"/>
        <v>0.10508543810220661</v>
      </c>
    </row>
    <row r="134" spans="1:23" s="20" customFormat="1" ht="15.75" thickBot="1">
      <c r="B134" s="21" t="s">
        <v>20</v>
      </c>
      <c r="C134" s="21"/>
      <c r="D134" s="69">
        <v>3.7748766882392975</v>
      </c>
      <c r="E134" s="69">
        <v>4.0413726396112413</v>
      </c>
      <c r="F134" s="69">
        <v>3.7616574679174777</v>
      </c>
      <c r="G134" s="69">
        <v>3.6347739676084942</v>
      </c>
      <c r="H134" s="69">
        <f t="shared" ref="H134:M134" si="84">SUM(H127:H133)</f>
        <v>3.8465420910234549</v>
      </c>
      <c r="I134" s="69">
        <f t="shared" si="84"/>
        <v>3.7612219182038169</v>
      </c>
      <c r="J134" s="69">
        <f t="shared" si="84"/>
        <v>3.50432329971947</v>
      </c>
      <c r="K134" s="69">
        <f t="shared" si="84"/>
        <v>4.0439996082943264</v>
      </c>
      <c r="L134" s="69">
        <f t="shared" si="84"/>
        <v>3.5898888918832004</v>
      </c>
      <c r="M134" s="23">
        <f t="shared" si="84"/>
        <v>3.689864091</v>
      </c>
      <c r="N134" s="107">
        <f t="shared" si="73"/>
        <v>2.7849106790699185E-2</v>
      </c>
      <c r="O134" s="107">
        <f t="shared" si="74"/>
        <v>-1.8971980052135295E-2</v>
      </c>
      <c r="P134" s="24"/>
      <c r="Q134" s="69">
        <f t="shared" ref="Q134" si="85">SUM(D134:G134)</f>
        <v>15.212680763376509</v>
      </c>
      <c r="R134" s="69">
        <f t="shared" ref="R134" si="86">SUM(H134:K134)</f>
        <v>15.156086917241067</v>
      </c>
      <c r="S134" s="107">
        <f t="shared" ref="S134" si="87">R134/Q134-1</f>
        <v>-3.7201757544066405E-3</v>
      </c>
      <c r="U134" s="69">
        <f t="shared" si="78"/>
        <v>7.6077640092272718</v>
      </c>
      <c r="V134" s="23">
        <f t="shared" si="79"/>
        <v>7.2797529828832008</v>
      </c>
      <c r="W134" s="107">
        <f t="shared" si="80"/>
        <v>-4.311529983661877E-2</v>
      </c>
    </row>
    <row r="135" spans="1:23" s="57" customFormat="1">
      <c r="B135" s="65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105"/>
      <c r="O135" s="105"/>
      <c r="Q135" s="66"/>
      <c r="S135" s="108"/>
    </row>
    <row r="136" spans="1:23" s="57" customFormat="1">
      <c r="B136" s="65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105"/>
      <c r="O136" s="105"/>
      <c r="Q136" s="66"/>
      <c r="S136" s="108"/>
    </row>
    <row r="137" spans="1:23">
      <c r="A137" s="10"/>
      <c r="B137" s="61" t="s">
        <v>76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102"/>
      <c r="O137" s="102"/>
      <c r="Q137" s="60"/>
      <c r="R137" s="60"/>
    </row>
    <row r="138" spans="1:23" ht="30">
      <c r="B138" s="14" t="s">
        <v>61</v>
      </c>
      <c r="C138" s="48"/>
      <c r="D138" s="14" t="s">
        <v>2</v>
      </c>
      <c r="E138" s="14" t="s">
        <v>3</v>
      </c>
      <c r="F138" s="14" t="s">
        <v>4</v>
      </c>
      <c r="G138" s="14" t="s">
        <v>5</v>
      </c>
      <c r="H138" s="14" t="s">
        <v>6</v>
      </c>
      <c r="I138" s="14" t="s">
        <v>7</v>
      </c>
      <c r="J138" s="14" t="s">
        <v>8</v>
      </c>
      <c r="K138" s="14" t="s">
        <v>9</v>
      </c>
      <c r="L138" s="14" t="s">
        <v>95</v>
      </c>
      <c r="M138" s="15" t="s">
        <v>97</v>
      </c>
      <c r="N138" s="93" t="s">
        <v>10</v>
      </c>
      <c r="O138" s="93" t="s">
        <v>11</v>
      </c>
      <c r="Q138" s="14" t="s">
        <v>12</v>
      </c>
      <c r="R138" s="14" t="s">
        <v>13</v>
      </c>
      <c r="S138" s="93" t="s">
        <v>11</v>
      </c>
      <c r="U138" s="14" t="s">
        <v>100</v>
      </c>
      <c r="V138" s="15" t="s">
        <v>99</v>
      </c>
      <c r="W138" s="93" t="s">
        <v>11</v>
      </c>
    </row>
    <row r="139" spans="1:23">
      <c r="A139" s="71"/>
      <c r="B139" s="72" t="s">
        <v>77</v>
      </c>
      <c r="C139" s="70"/>
      <c r="D139" s="18">
        <v>0.20853406000000002</v>
      </c>
      <c r="E139" s="18">
        <v>0.20060034000000002</v>
      </c>
      <c r="F139" s="18">
        <v>0.10951561000000001</v>
      </c>
      <c r="G139" s="18">
        <v>4.2905639999999995E-2</v>
      </c>
      <c r="H139" s="18">
        <v>0.10271572000000001</v>
      </c>
      <c r="I139" s="18">
        <v>2.02676E-2</v>
      </c>
      <c r="J139" s="18">
        <v>1.3897110000000001E-2</v>
      </c>
      <c r="K139" s="18">
        <v>2.2213149999999997E-2</v>
      </c>
      <c r="L139" s="18">
        <v>6.2685000000000006E-3</v>
      </c>
      <c r="M139" s="85">
        <v>4.2422000000000007E-3</v>
      </c>
      <c r="N139" s="47">
        <f t="shared" ref="N139:N147" si="88">M139/L139-1</f>
        <v>-0.32325117651750812</v>
      </c>
      <c r="O139" s="47">
        <f t="shared" ref="O139:O147" si="89">M139/I139-1</f>
        <v>-0.79069056030314389</v>
      </c>
      <c r="Q139" s="18">
        <f t="shared" ref="Q139:Q146" si="90">SUM(D139:G139)</f>
        <v>0.56155564999999996</v>
      </c>
      <c r="R139" s="18">
        <f t="shared" ref="R139:R146" si="91">SUM(H139:K139)</f>
        <v>0.15909357999999998</v>
      </c>
      <c r="S139" s="106">
        <f t="shared" ref="S139:S146" si="92">R139/Q139-1</f>
        <v>-0.71669133771514892</v>
      </c>
      <c r="U139" s="18">
        <f t="shared" ref="U139:V147" si="93">SUM(H139:I139)</f>
        <v>0.12298332000000001</v>
      </c>
      <c r="V139" s="85">
        <f>SUM(L139:M139)</f>
        <v>1.0510700000000001E-2</v>
      </c>
      <c r="W139" s="47">
        <f t="shared" ref="W139:W147" si="94">V139/U139-1</f>
        <v>-0.91453556466031327</v>
      </c>
    </row>
    <row r="140" spans="1:23">
      <c r="B140" s="16" t="s">
        <v>15</v>
      </c>
      <c r="C140" s="70"/>
      <c r="D140" s="18">
        <v>1.4017464399999999</v>
      </c>
      <c r="E140" s="18">
        <v>1.77160513</v>
      </c>
      <c r="F140" s="18">
        <v>1.5330655400000006</v>
      </c>
      <c r="G140" s="18">
        <v>1.6936110099999993</v>
      </c>
      <c r="H140" s="18">
        <v>1.5653372800000003</v>
      </c>
      <c r="I140" s="18">
        <v>1.57870139</v>
      </c>
      <c r="J140" s="18">
        <v>1.5470897600000002</v>
      </c>
      <c r="K140" s="18">
        <v>1.8404768900000001</v>
      </c>
      <c r="L140" s="18">
        <v>1.53992624</v>
      </c>
      <c r="M140" s="85">
        <v>1.3397320899999954</v>
      </c>
      <c r="N140" s="47">
        <f t="shared" si="88"/>
        <v>-0.13000242790849814</v>
      </c>
      <c r="O140" s="47">
        <f t="shared" si="89"/>
        <v>-0.15137080483599541</v>
      </c>
      <c r="Q140" s="18">
        <f t="shared" si="90"/>
        <v>6.40002812</v>
      </c>
      <c r="R140" s="18">
        <f t="shared" si="91"/>
        <v>6.5316053200000006</v>
      </c>
      <c r="S140" s="106">
        <f t="shared" si="92"/>
        <v>2.0558847169565242E-2</v>
      </c>
      <c r="U140" s="18">
        <f t="shared" si="93"/>
        <v>3.1440386700000005</v>
      </c>
      <c r="V140" s="85">
        <f t="shared" ref="V140:V146" si="95">SUM(L140:M140)</f>
        <v>2.8796583299999954</v>
      </c>
      <c r="W140" s="47">
        <f t="shared" si="94"/>
        <v>-8.4089404663717171E-2</v>
      </c>
    </row>
    <row r="141" spans="1:23" s="73" customFormat="1">
      <c r="B141" s="16" t="s">
        <v>28</v>
      </c>
      <c r="C141" s="70"/>
      <c r="D141" s="18">
        <v>0.57042247999999995</v>
      </c>
      <c r="E141" s="18">
        <v>0.50805400999999994</v>
      </c>
      <c r="F141" s="18">
        <v>0.58884100000000028</v>
      </c>
      <c r="G141" s="18">
        <v>0.54400672999999999</v>
      </c>
      <c r="H141" s="18">
        <v>0.63231260000000034</v>
      </c>
      <c r="I141" s="18">
        <v>0.63313392000000035</v>
      </c>
      <c r="J141" s="18">
        <v>0.61225445000000012</v>
      </c>
      <c r="K141" s="18">
        <v>0.54413752999999998</v>
      </c>
      <c r="L141" s="18">
        <v>0.62528720000000004</v>
      </c>
      <c r="M141" s="85">
        <v>0.65174810000000027</v>
      </c>
      <c r="N141" s="47">
        <f t="shared" si="88"/>
        <v>4.2317994035381279E-2</v>
      </c>
      <c r="O141" s="47">
        <f t="shared" si="89"/>
        <v>2.9400067524418816E-2</v>
      </c>
      <c r="P141" s="1"/>
      <c r="Q141" s="18">
        <f t="shared" si="90"/>
        <v>2.2113242200000003</v>
      </c>
      <c r="R141" s="18">
        <f t="shared" si="91"/>
        <v>2.4218385000000007</v>
      </c>
      <c r="S141" s="106">
        <f t="shared" si="92"/>
        <v>9.519828801947483E-2</v>
      </c>
      <c r="U141" s="18">
        <f t="shared" si="93"/>
        <v>1.2654465200000007</v>
      </c>
      <c r="V141" s="85">
        <f t="shared" si="95"/>
        <v>1.2770353000000003</v>
      </c>
      <c r="W141" s="47">
        <f t="shared" si="94"/>
        <v>9.1578583660727464E-3</v>
      </c>
    </row>
    <row r="142" spans="1:23" s="73" customFormat="1">
      <c r="B142" s="16" t="s">
        <v>29</v>
      </c>
      <c r="C142" s="70"/>
      <c r="D142" s="18">
        <v>0.3806362399999999</v>
      </c>
      <c r="E142" s="18">
        <v>0.37989647999999998</v>
      </c>
      <c r="F142" s="18">
        <v>0.36649477999999996</v>
      </c>
      <c r="G142" s="18">
        <v>0.36927057000000002</v>
      </c>
      <c r="H142" s="18">
        <v>0.38672360000000006</v>
      </c>
      <c r="I142" s="18">
        <v>0.35908650000000025</v>
      </c>
      <c r="J142" s="18">
        <v>0.40673745000000017</v>
      </c>
      <c r="K142" s="18">
        <v>0.37278674000000001</v>
      </c>
      <c r="L142" s="18">
        <v>0.38367411000000018</v>
      </c>
      <c r="M142" s="85">
        <v>0.39623566999999998</v>
      </c>
      <c r="N142" s="47">
        <f t="shared" si="88"/>
        <v>3.2740181504558041E-2</v>
      </c>
      <c r="O142" s="47">
        <f t="shared" si="89"/>
        <v>0.10345465507614371</v>
      </c>
      <c r="P142" s="1"/>
      <c r="Q142" s="18">
        <f t="shared" si="90"/>
        <v>1.4962980699999999</v>
      </c>
      <c r="R142" s="18">
        <f t="shared" si="91"/>
        <v>1.5253342900000004</v>
      </c>
      <c r="S142" s="106">
        <f t="shared" si="92"/>
        <v>1.9405371551405093E-2</v>
      </c>
      <c r="U142" s="18">
        <f t="shared" si="93"/>
        <v>0.74581010000000036</v>
      </c>
      <c r="V142" s="85">
        <f t="shared" si="95"/>
        <v>0.77990978000000011</v>
      </c>
      <c r="W142" s="47">
        <f t="shared" si="94"/>
        <v>4.5721665608979611E-2</v>
      </c>
    </row>
    <row r="143" spans="1:23" s="73" customFormat="1">
      <c r="B143" s="16" t="s">
        <v>30</v>
      </c>
      <c r="C143" s="70"/>
      <c r="D143" s="18">
        <v>0.15409004000000001</v>
      </c>
      <c r="E143" s="18">
        <v>0.14152115999999998</v>
      </c>
      <c r="F143" s="18">
        <v>0.14029784000000001</v>
      </c>
      <c r="G143" s="18">
        <v>0.14243412</v>
      </c>
      <c r="H143" s="18">
        <v>0.13381763999999999</v>
      </c>
      <c r="I143" s="18">
        <v>0.15695354000000003</v>
      </c>
      <c r="J143" s="18">
        <v>0.15418275000000004</v>
      </c>
      <c r="K143" s="18">
        <v>0.15879338999999998</v>
      </c>
      <c r="L143" s="18">
        <v>0.14616910999999999</v>
      </c>
      <c r="M143" s="85">
        <v>0.15891627999999999</v>
      </c>
      <c r="N143" s="47">
        <f t="shared" si="88"/>
        <v>8.7208371180477195E-2</v>
      </c>
      <c r="O143" s="47">
        <f t="shared" si="89"/>
        <v>1.2505229254465844E-2</v>
      </c>
      <c r="P143" s="1"/>
      <c r="Q143" s="18">
        <f t="shared" si="90"/>
        <v>0.57834315999999997</v>
      </c>
      <c r="R143" s="18">
        <f t="shared" si="91"/>
        <v>0.60374732000000009</v>
      </c>
      <c r="S143" s="106">
        <f t="shared" si="92"/>
        <v>4.3925755082847573E-2</v>
      </c>
      <c r="U143" s="18">
        <f t="shared" si="93"/>
        <v>0.29077118000000002</v>
      </c>
      <c r="V143" s="85">
        <f t="shared" si="95"/>
        <v>0.30508539000000001</v>
      </c>
      <c r="W143" s="47">
        <f t="shared" si="94"/>
        <v>4.9228434537425647E-2</v>
      </c>
    </row>
    <row r="144" spans="1:23" s="73" customFormat="1">
      <c r="B144" s="16" t="s">
        <v>31</v>
      </c>
      <c r="C144" s="70"/>
      <c r="D144" s="18">
        <v>0.12533107999999996</v>
      </c>
      <c r="E144" s="18">
        <v>0.13025897999999997</v>
      </c>
      <c r="F144" s="18">
        <v>0.13030072000000001</v>
      </c>
      <c r="G144" s="18">
        <v>0.13330704999999998</v>
      </c>
      <c r="H144" s="18">
        <v>0.13697294999999993</v>
      </c>
      <c r="I144" s="18">
        <v>0.12403998000000001</v>
      </c>
      <c r="J144" s="18">
        <v>0.12400219000000001</v>
      </c>
      <c r="K144" s="18">
        <v>0.11840851999999998</v>
      </c>
      <c r="L144" s="18">
        <v>0.12448864</v>
      </c>
      <c r="M144" s="85">
        <v>0.11540895</v>
      </c>
      <c r="N144" s="47">
        <f t="shared" si="88"/>
        <v>-7.2935891981790513E-2</v>
      </c>
      <c r="O144" s="47">
        <f t="shared" si="89"/>
        <v>-6.9582645853377367E-2</v>
      </c>
      <c r="P144" s="1"/>
      <c r="Q144" s="18">
        <f t="shared" si="90"/>
        <v>0.51919782999999997</v>
      </c>
      <c r="R144" s="18">
        <f t="shared" si="91"/>
        <v>0.50342363999999995</v>
      </c>
      <c r="S144" s="106">
        <f t="shared" si="92"/>
        <v>-3.0381848860963068E-2</v>
      </c>
      <c r="U144" s="18">
        <f t="shared" si="93"/>
        <v>0.26101292999999992</v>
      </c>
      <c r="V144" s="85">
        <f t="shared" si="95"/>
        <v>0.23989758999999999</v>
      </c>
      <c r="W144" s="47">
        <f t="shared" si="94"/>
        <v>-8.0897678134182582E-2</v>
      </c>
    </row>
    <row r="145" spans="1:23" s="73" customFormat="1">
      <c r="B145" s="16" t="s">
        <v>32</v>
      </c>
      <c r="C145" s="70"/>
      <c r="D145" s="18">
        <v>7.465254999999997E-2</v>
      </c>
      <c r="E145" s="18">
        <v>6.9715439999999976E-2</v>
      </c>
      <c r="F145" s="18">
        <v>6.9952630000000002E-2</v>
      </c>
      <c r="G145" s="18">
        <v>6.7831469999999991E-2</v>
      </c>
      <c r="H145" s="18">
        <v>6.8046560000000006E-2</v>
      </c>
      <c r="I145" s="18">
        <v>6.8945979999999976E-2</v>
      </c>
      <c r="J145" s="18">
        <v>6.887726999999999E-2</v>
      </c>
      <c r="K145" s="18">
        <v>6.4550909999999989E-2</v>
      </c>
      <c r="L145" s="18">
        <v>7.2556110000000007E-2</v>
      </c>
      <c r="M145" s="85">
        <v>7.1564150000000104E-2</v>
      </c>
      <c r="N145" s="47">
        <f t="shared" si="88"/>
        <v>-1.3671626000896442E-2</v>
      </c>
      <c r="O145" s="47">
        <f t="shared" si="89"/>
        <v>3.7974222717555461E-2</v>
      </c>
      <c r="P145" s="1"/>
      <c r="Q145" s="18">
        <f t="shared" si="90"/>
        <v>0.28215208999999997</v>
      </c>
      <c r="R145" s="18">
        <f t="shared" si="91"/>
        <v>0.27042071999999995</v>
      </c>
      <c r="S145" s="106">
        <f t="shared" si="92"/>
        <v>-4.1578178634083529E-2</v>
      </c>
      <c r="U145" s="18">
        <f t="shared" si="93"/>
        <v>0.13699254</v>
      </c>
      <c r="V145" s="85">
        <f t="shared" si="95"/>
        <v>0.14412026000000011</v>
      </c>
      <c r="W145" s="47">
        <f t="shared" si="94"/>
        <v>5.2029986450357946E-2</v>
      </c>
    </row>
    <row r="146" spans="1:23" s="73" customFormat="1">
      <c r="B146" s="74" t="s">
        <v>33</v>
      </c>
      <c r="C146" s="70"/>
      <c r="D146" s="18">
        <v>1.8831433000000002E-2</v>
      </c>
      <c r="E146" s="18">
        <v>2.2873244000000004E-2</v>
      </c>
      <c r="F146" s="18">
        <v>2.0754929000000002E-2</v>
      </c>
      <c r="G146" s="18">
        <v>1.8994509E-2</v>
      </c>
      <c r="H146" s="18">
        <v>1.9923284999999999E-2</v>
      </c>
      <c r="I146" s="18">
        <v>1.9422287E-2</v>
      </c>
      <c r="J146" s="18">
        <v>1.9308536899999989E-2</v>
      </c>
      <c r="K146" s="18">
        <v>2.0269529000000001E-2</v>
      </c>
      <c r="L146" s="18">
        <v>1.9914771000000001E-2</v>
      </c>
      <c r="M146" s="85">
        <v>2.2666204999999998E-2</v>
      </c>
      <c r="N146" s="47">
        <f t="shared" si="88"/>
        <v>0.13816046390892445</v>
      </c>
      <c r="O146" s="47">
        <f t="shared" si="89"/>
        <v>0.16702039260361046</v>
      </c>
      <c r="P146" s="1"/>
      <c r="Q146" s="18">
        <f t="shared" si="90"/>
        <v>8.1454115000000021E-2</v>
      </c>
      <c r="R146" s="18">
        <f t="shared" si="91"/>
        <v>7.8923637899999982E-2</v>
      </c>
      <c r="S146" s="106">
        <f t="shared" si="92"/>
        <v>-3.1066289284464532E-2</v>
      </c>
      <c r="U146" s="18">
        <f t="shared" si="93"/>
        <v>3.9345571999999995E-2</v>
      </c>
      <c r="V146" s="85">
        <f t="shared" si="95"/>
        <v>4.2580976E-2</v>
      </c>
      <c r="W146" s="47">
        <f t="shared" si="94"/>
        <v>8.2230447685447405E-2</v>
      </c>
    </row>
    <row r="147" spans="1:23" s="20" customFormat="1" ht="18" thickBot="1">
      <c r="B147" s="75" t="s">
        <v>120</v>
      </c>
      <c r="C147" s="37"/>
      <c r="D147" s="69">
        <v>2.9342443229999997</v>
      </c>
      <c r="E147" s="69">
        <v>3.2245247839999998</v>
      </c>
      <c r="F147" s="69">
        <v>2.9592230490000015</v>
      </c>
      <c r="G147" s="69">
        <v>3.0123610989999987</v>
      </c>
      <c r="H147" s="69">
        <f t="shared" ref="H147:M147" si="96">SUM(H139:H146)</f>
        <v>3.0458496350000011</v>
      </c>
      <c r="I147" s="69">
        <f t="shared" si="96"/>
        <v>2.960551197</v>
      </c>
      <c r="J147" s="69">
        <f t="shared" si="96"/>
        <v>2.9463495169000002</v>
      </c>
      <c r="K147" s="69">
        <f t="shared" si="96"/>
        <v>3.141636659</v>
      </c>
      <c r="L147" s="69">
        <f t="shared" si="96"/>
        <v>2.9182846810000003</v>
      </c>
      <c r="M147" s="23">
        <f t="shared" si="96"/>
        <v>2.7605136449999956</v>
      </c>
      <c r="N147" s="107">
        <f t="shared" si="88"/>
        <v>-5.406293533567863E-2</v>
      </c>
      <c r="O147" s="107">
        <f t="shared" si="89"/>
        <v>-6.7567671926331618E-2</v>
      </c>
      <c r="P147" s="24"/>
      <c r="Q147" s="69">
        <f t="shared" ref="Q147" si="97">SUM(D147:G147)</f>
        <v>12.130353254999999</v>
      </c>
      <c r="R147" s="69">
        <f t="shared" ref="R147" si="98">SUM(H147:K147)</f>
        <v>12.0943870079</v>
      </c>
      <c r="S147" s="107">
        <f t="shared" ref="S147" si="99">R147/Q147-1</f>
        <v>-2.9649793657224865E-3</v>
      </c>
      <c r="U147" s="69">
        <f t="shared" si="93"/>
        <v>6.0064008320000006</v>
      </c>
      <c r="V147" s="23">
        <f t="shared" si="93"/>
        <v>5.9069007139000007</v>
      </c>
      <c r="W147" s="107">
        <f t="shared" si="94"/>
        <v>-1.6565680660188042E-2</v>
      </c>
    </row>
    <row r="148" spans="1:23" ht="15.75"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90"/>
      <c r="O148" s="90"/>
      <c r="Q148" s="77"/>
    </row>
    <row r="149" spans="1:23">
      <c r="B149" s="121" t="s">
        <v>121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1" spans="1:23" s="57" customFormat="1">
      <c r="A151" s="10"/>
      <c r="B151" s="67" t="s">
        <v>67</v>
      </c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105"/>
      <c r="O151" s="105"/>
      <c r="Q151" s="66"/>
      <c r="S151" s="108"/>
    </row>
    <row r="152" spans="1:23" s="57" customFormat="1" ht="30">
      <c r="B152" s="14" t="s">
        <v>61</v>
      </c>
      <c r="C152" s="48"/>
      <c r="D152" s="14" t="s">
        <v>2</v>
      </c>
      <c r="E152" s="14" t="s">
        <v>3</v>
      </c>
      <c r="F152" s="14" t="s">
        <v>4</v>
      </c>
      <c r="G152" s="14" t="s">
        <v>5</v>
      </c>
      <c r="H152" s="14" t="s">
        <v>6</v>
      </c>
      <c r="I152" s="14" t="s">
        <v>7</v>
      </c>
      <c r="J152" s="14" t="s">
        <v>8</v>
      </c>
      <c r="K152" s="14" t="s">
        <v>9</v>
      </c>
      <c r="L152" s="14" t="s">
        <v>95</v>
      </c>
      <c r="M152" s="15" t="s">
        <v>97</v>
      </c>
      <c r="N152" s="93" t="s">
        <v>10</v>
      </c>
      <c r="O152" s="93" t="s">
        <v>11</v>
      </c>
      <c r="P152" s="1"/>
      <c r="Q152" s="14" t="s">
        <v>12</v>
      </c>
      <c r="R152" s="14" t="s">
        <v>13</v>
      </c>
      <c r="S152" s="93" t="s">
        <v>11</v>
      </c>
      <c r="U152" s="14" t="s">
        <v>100</v>
      </c>
      <c r="V152" s="15" t="s">
        <v>99</v>
      </c>
      <c r="W152" s="93" t="s">
        <v>11</v>
      </c>
    </row>
    <row r="153" spans="1:23" s="112" customFormat="1">
      <c r="B153" s="36" t="s">
        <v>68</v>
      </c>
      <c r="C153" s="65"/>
      <c r="D153" s="38">
        <v>1.6878790259999998</v>
      </c>
      <c r="E153" s="38">
        <v>1.713941272</v>
      </c>
      <c r="F153" s="38">
        <v>1.6970997631999998</v>
      </c>
      <c r="G153" s="38">
        <v>1.5900787899999997</v>
      </c>
      <c r="H153" s="38">
        <v>1.6236877079999998</v>
      </c>
      <c r="I153" s="38">
        <v>1.5305944444399999</v>
      </c>
      <c r="J153" s="38">
        <v>1.5661702369999999</v>
      </c>
      <c r="K153" s="38">
        <v>1.5663352365200001</v>
      </c>
      <c r="L153" s="38">
        <f>L154+L155</f>
        <v>1.5328442</v>
      </c>
      <c r="M153" s="88">
        <f>M154+M155</f>
        <v>1.4860686359999988</v>
      </c>
      <c r="N153" s="43">
        <f t="shared" ref="N153:N159" si="100">M153/L153-1</f>
        <v>-3.0515537065020193E-2</v>
      </c>
      <c r="O153" s="43">
        <f t="shared" ref="O153:O159" si="101">M153/I153-1</f>
        <v>-2.9090533159678245E-2</v>
      </c>
      <c r="P153" s="24"/>
      <c r="Q153" s="38">
        <f>SUM(D153:G153)</f>
        <v>6.6889988511999992</v>
      </c>
      <c r="R153" s="38">
        <f>SUM(H153:K153)</f>
        <v>6.2867876259599988</v>
      </c>
      <c r="S153" s="113">
        <f t="shared" ref="S153:S159" si="102">R153/Q153-1</f>
        <v>-6.0130257784069441E-2</v>
      </c>
      <c r="U153" s="38">
        <f t="shared" ref="U153:U159" si="103">SUM(H153:I153)</f>
        <v>3.1542821524399995</v>
      </c>
      <c r="V153" s="88">
        <f>SUM(L153:M153)</f>
        <v>3.0189128359999988</v>
      </c>
      <c r="W153" s="43">
        <f t="shared" ref="W153:W159" si="104">V153/U153-1</f>
        <v>-4.2916045520939083E-2</v>
      </c>
    </row>
    <row r="154" spans="1:23" s="57" customFormat="1">
      <c r="B154" s="16" t="s">
        <v>69</v>
      </c>
      <c r="C154" s="65"/>
      <c r="D154" s="18">
        <v>0.605078</v>
      </c>
      <c r="E154" s="18">
        <v>0.60977800000000004</v>
      </c>
      <c r="F154" s="18">
        <v>0.60958999999999997</v>
      </c>
      <c r="G154" s="18">
        <v>0.61114100000000005</v>
      </c>
      <c r="H154" s="18">
        <v>0.5964299999999999</v>
      </c>
      <c r="I154" s="18">
        <v>0.58721800000000002</v>
      </c>
      <c r="J154" s="18">
        <v>0.61146999999999996</v>
      </c>
      <c r="K154" s="18">
        <v>0.58299999999999996</v>
      </c>
      <c r="L154" s="18">
        <v>0.5841442</v>
      </c>
      <c r="M154" s="85">
        <f>0.5892*0.94</f>
        <v>0.5538479999999999</v>
      </c>
      <c r="N154" s="47">
        <f t="shared" si="100"/>
        <v>-5.1864248587934481E-2</v>
      </c>
      <c r="O154" s="47">
        <f t="shared" si="101"/>
        <v>-5.6827277093004835E-2</v>
      </c>
      <c r="P154" s="1"/>
      <c r="Q154" s="18">
        <f t="shared" ref="Q154:Q159" si="105">SUM(D154:G154)</f>
        <v>2.4355869999999999</v>
      </c>
      <c r="R154" s="18">
        <f t="shared" ref="R154:R159" si="106">SUM(H154:K154)</f>
        <v>2.3781179999999997</v>
      </c>
      <c r="S154" s="106">
        <f t="shared" si="102"/>
        <v>-2.3595543907895755E-2</v>
      </c>
      <c r="U154" s="18">
        <f t="shared" si="103"/>
        <v>1.1836479999999998</v>
      </c>
      <c r="V154" s="85">
        <f t="shared" ref="V154:V159" si="107">SUM(L154:M154)</f>
        <v>1.1379921999999998</v>
      </c>
      <c r="W154" s="47">
        <f t="shared" si="104"/>
        <v>-3.8572109275730626E-2</v>
      </c>
    </row>
    <row r="155" spans="1:23" s="57" customFormat="1">
      <c r="B155" s="16" t="s">
        <v>70</v>
      </c>
      <c r="C155" s="65"/>
      <c r="D155" s="18">
        <v>1.0828010259999998</v>
      </c>
      <c r="E155" s="18">
        <v>1.1041632719999999</v>
      </c>
      <c r="F155" s="18">
        <v>1.0875097631999997</v>
      </c>
      <c r="G155" s="18">
        <v>0.97893778999999981</v>
      </c>
      <c r="H155" s="18">
        <v>1.027257708</v>
      </c>
      <c r="I155" s="18">
        <v>0.94337644444000013</v>
      </c>
      <c r="J155" s="18">
        <v>0.95470023700000017</v>
      </c>
      <c r="K155" s="18">
        <v>0.98467545651999999</v>
      </c>
      <c r="L155" s="18">
        <v>0.94869999999999999</v>
      </c>
      <c r="M155" s="85">
        <v>0.93222063599999905</v>
      </c>
      <c r="N155" s="47">
        <f t="shared" si="100"/>
        <v>-1.7370469062929161E-2</v>
      </c>
      <c r="O155" s="47">
        <f t="shared" si="101"/>
        <v>-1.1825404912058524E-2</v>
      </c>
      <c r="P155" s="1"/>
      <c r="Q155" s="18">
        <f t="shared" si="105"/>
        <v>4.2534118511999992</v>
      </c>
      <c r="R155" s="18">
        <f t="shared" si="106"/>
        <v>3.9100098459600003</v>
      </c>
      <c r="S155" s="106">
        <f t="shared" si="102"/>
        <v>-8.0735658161839252E-2</v>
      </c>
      <c r="U155" s="18">
        <f t="shared" si="103"/>
        <v>1.9706341524400002</v>
      </c>
      <c r="V155" s="85">
        <f t="shared" si="107"/>
        <v>1.880920635999999</v>
      </c>
      <c r="W155" s="47">
        <f t="shared" si="104"/>
        <v>-4.5525201280470884E-2</v>
      </c>
    </row>
    <row r="156" spans="1:23" s="112" customFormat="1">
      <c r="B156" s="36" t="s">
        <v>71</v>
      </c>
      <c r="C156" s="65"/>
      <c r="D156" s="38">
        <v>3.9099999999999997</v>
      </c>
      <c r="E156" s="38">
        <v>3.8519999999999999</v>
      </c>
      <c r="F156" s="38">
        <v>3.9379999999999997</v>
      </c>
      <c r="G156" s="38">
        <v>3.915</v>
      </c>
      <c r="H156" s="38">
        <v>3.7719999999999998</v>
      </c>
      <c r="I156" s="38">
        <v>3.8490000000000002</v>
      </c>
      <c r="J156" s="38">
        <v>3.9129999999999998</v>
      </c>
      <c r="K156" s="38">
        <v>3.8780000000000001</v>
      </c>
      <c r="L156" s="38">
        <f>L157+L158</f>
        <v>4.0090000000000003</v>
      </c>
      <c r="M156" s="88">
        <f>M157+M158</f>
        <v>4.1280000000000001</v>
      </c>
      <c r="N156" s="43">
        <f t="shared" si="100"/>
        <v>2.9683212771264511E-2</v>
      </c>
      <c r="O156" s="43">
        <f t="shared" si="101"/>
        <v>7.2486360093530822E-2</v>
      </c>
      <c r="P156" s="24"/>
      <c r="Q156" s="38">
        <f t="shared" si="105"/>
        <v>15.614999999999998</v>
      </c>
      <c r="R156" s="38">
        <f t="shared" si="106"/>
        <v>15.412000000000001</v>
      </c>
      <c r="S156" s="113">
        <f t="shared" si="102"/>
        <v>-1.3000320204931026E-2</v>
      </c>
      <c r="U156" s="38">
        <f t="shared" si="103"/>
        <v>7.6210000000000004</v>
      </c>
      <c r="V156" s="88">
        <f t="shared" si="107"/>
        <v>8.1370000000000005</v>
      </c>
      <c r="W156" s="43">
        <f t="shared" si="104"/>
        <v>6.7707649914709345E-2</v>
      </c>
    </row>
    <row r="157" spans="1:23" s="57" customFormat="1">
      <c r="B157" s="16" t="s">
        <v>72</v>
      </c>
      <c r="C157" s="65"/>
      <c r="D157" s="18">
        <v>3.4969999999999999</v>
      </c>
      <c r="E157" s="18">
        <v>3.431</v>
      </c>
      <c r="F157" s="18">
        <v>3.4969999999999999</v>
      </c>
      <c r="G157" s="18">
        <v>3.4780000000000002</v>
      </c>
      <c r="H157" s="18">
        <v>3.4089999999999998</v>
      </c>
      <c r="I157" s="18">
        <v>3.4820000000000002</v>
      </c>
      <c r="J157" s="18">
        <v>3.55</v>
      </c>
      <c r="K157" s="18">
        <v>3.512</v>
      </c>
      <c r="L157" s="18">
        <v>3.63</v>
      </c>
      <c r="M157" s="85">
        <v>3.7480000000000002</v>
      </c>
      <c r="N157" s="47">
        <f t="shared" si="100"/>
        <v>3.2506887052341726E-2</v>
      </c>
      <c r="O157" s="47">
        <f t="shared" si="101"/>
        <v>7.6392877656519254E-2</v>
      </c>
      <c r="P157" s="1"/>
      <c r="Q157" s="18">
        <f t="shared" si="105"/>
        <v>13.903</v>
      </c>
      <c r="R157" s="18">
        <f t="shared" si="106"/>
        <v>13.952999999999999</v>
      </c>
      <c r="S157" s="106">
        <f t="shared" si="102"/>
        <v>3.5963461123498242E-3</v>
      </c>
      <c r="U157" s="18">
        <f t="shared" si="103"/>
        <v>6.891</v>
      </c>
      <c r="V157" s="85">
        <f t="shared" si="107"/>
        <v>7.3780000000000001</v>
      </c>
      <c r="W157" s="47">
        <f t="shared" si="104"/>
        <v>7.0671890872152199E-2</v>
      </c>
    </row>
    <row r="158" spans="1:23" s="57" customFormat="1">
      <c r="B158" s="16" t="s">
        <v>73</v>
      </c>
      <c r="C158" s="65"/>
      <c r="D158" s="18">
        <v>0.41299999999999998</v>
      </c>
      <c r="E158" s="18">
        <v>0.42099999999999999</v>
      </c>
      <c r="F158" s="18">
        <v>0.441</v>
      </c>
      <c r="G158" s="18">
        <v>0.437</v>
      </c>
      <c r="H158" s="18">
        <v>0.36299999999999999</v>
      </c>
      <c r="I158" s="18">
        <v>0.36699999999999999</v>
      </c>
      <c r="J158" s="18">
        <v>0.36299999999999999</v>
      </c>
      <c r="K158" s="18">
        <v>0.36599999999999999</v>
      </c>
      <c r="L158" s="18">
        <v>0.379</v>
      </c>
      <c r="M158" s="85">
        <v>0.38</v>
      </c>
      <c r="N158" s="47">
        <f t="shared" si="100"/>
        <v>2.6385224274405594E-3</v>
      </c>
      <c r="O158" s="47">
        <f t="shared" si="101"/>
        <v>3.5422343324250649E-2</v>
      </c>
      <c r="P158" s="1"/>
      <c r="Q158" s="18">
        <f t="shared" si="105"/>
        <v>1.712</v>
      </c>
      <c r="R158" s="18">
        <f t="shared" si="106"/>
        <v>1.4590000000000001</v>
      </c>
      <c r="S158" s="106">
        <f t="shared" si="102"/>
        <v>-0.14778037383177567</v>
      </c>
      <c r="U158" s="18">
        <f t="shared" si="103"/>
        <v>0.73</v>
      </c>
      <c r="V158" s="85">
        <f t="shared" si="107"/>
        <v>0.75900000000000001</v>
      </c>
      <c r="W158" s="47">
        <f t="shared" si="104"/>
        <v>3.9726027397260388E-2</v>
      </c>
    </row>
    <row r="159" spans="1:23" s="112" customFormat="1">
      <c r="B159" s="36" t="s">
        <v>74</v>
      </c>
      <c r="C159" s="65"/>
      <c r="D159" s="38">
        <v>0.32690000000000002</v>
      </c>
      <c r="E159" s="38">
        <v>0.63205500000000003</v>
      </c>
      <c r="F159" s="38">
        <v>0.64456800000000003</v>
      </c>
      <c r="G159" s="38">
        <v>0.51695708699999998</v>
      </c>
      <c r="H159" s="38">
        <v>0.30156601100000002</v>
      </c>
      <c r="I159" s="38">
        <v>0.60732996800000005</v>
      </c>
      <c r="J159" s="38">
        <v>0.67852526699999993</v>
      </c>
      <c r="K159" s="38">
        <v>0.62221157500000002</v>
      </c>
      <c r="L159" s="38">
        <v>0.33300000000000002</v>
      </c>
      <c r="M159" s="88">
        <v>0.65737136199995405</v>
      </c>
      <c r="N159" s="43">
        <f t="shared" si="100"/>
        <v>0.97408817417403615</v>
      </c>
      <c r="O159" s="43">
        <f t="shared" si="101"/>
        <v>8.2395726601052655E-2</v>
      </c>
      <c r="P159" s="24"/>
      <c r="Q159" s="38">
        <f t="shared" si="105"/>
        <v>2.1204800869999998</v>
      </c>
      <c r="R159" s="38">
        <f t="shared" si="106"/>
        <v>2.209632821</v>
      </c>
      <c r="S159" s="113">
        <f t="shared" si="102"/>
        <v>4.2043655371520661E-2</v>
      </c>
      <c r="U159" s="38">
        <f t="shared" si="103"/>
        <v>0.90889597900000008</v>
      </c>
      <c r="V159" s="88">
        <f t="shared" si="107"/>
        <v>0.99037136199995413</v>
      </c>
      <c r="W159" s="43">
        <f t="shared" si="104"/>
        <v>8.9642142646066292E-2</v>
      </c>
    </row>
  </sheetData>
  <mergeCells count="4">
    <mergeCell ref="B23:S23"/>
    <mergeCell ref="B106:S106"/>
    <mergeCell ref="B123:S123"/>
    <mergeCell ref="B149:S149"/>
  </mergeCells>
  <pageMargins left="0.35433070866141736" right="0.27559055118110237" top="0.51181102362204722" bottom="0.27559055118110237" header="0.59055118110236227" footer="0.51181102362204722"/>
  <pageSetup paperSize="9" scale="4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7"/>
  <sheetViews>
    <sheetView zoomScaleNormal="100" workbookViewId="0">
      <selection activeCell="B1" sqref="B1"/>
    </sheetView>
  </sheetViews>
  <sheetFormatPr defaultRowHeight="15"/>
  <cols>
    <col min="1" max="1" width="3.42578125" style="79" customWidth="1"/>
    <col min="2" max="2" width="67" style="79" customWidth="1"/>
    <col min="3" max="3" width="10" style="79" customWidth="1"/>
    <col min="4" max="16384" width="9.140625" style="79"/>
  </cols>
  <sheetData>
    <row r="2" spans="2:3" ht="15.75">
      <c r="B2" s="78" t="s">
        <v>78</v>
      </c>
      <c r="C2"/>
    </row>
    <row r="3" spans="2:3">
      <c r="B3"/>
      <c r="C3" s="79" t="s">
        <v>79</v>
      </c>
    </row>
    <row r="4" spans="2:3">
      <c r="B4" s="80" t="s">
        <v>63</v>
      </c>
      <c r="C4" s="81">
        <v>12.574</v>
      </c>
    </row>
    <row r="5" spans="2:3">
      <c r="B5" s="80" t="s">
        <v>64</v>
      </c>
      <c r="C5" s="81">
        <v>3.5</v>
      </c>
    </row>
    <row r="6" spans="2:3">
      <c r="B6" s="80" t="s">
        <v>80</v>
      </c>
      <c r="C6" s="81">
        <v>2</v>
      </c>
    </row>
    <row r="7" spans="2:3" ht="17.25">
      <c r="B7" s="80" t="s">
        <v>87</v>
      </c>
      <c r="C7" s="81">
        <v>1.5</v>
      </c>
    </row>
    <row r="8" spans="2:3" ht="30">
      <c r="B8" s="80" t="s">
        <v>65</v>
      </c>
      <c r="C8" s="81">
        <v>0.77</v>
      </c>
    </row>
    <row r="9" spans="2:3" ht="15.75" thickBot="1">
      <c r="B9" s="21" t="s">
        <v>81</v>
      </c>
      <c r="C9" s="82">
        <f>C4+C5+C8</f>
        <v>16.843999999999998</v>
      </c>
    </row>
    <row r="10" spans="2:3" ht="18" customHeight="1">
      <c r="B10" s="63" t="s">
        <v>66</v>
      </c>
      <c r="C10" s="83"/>
    </row>
    <row r="11" spans="2:3" ht="17.25">
      <c r="B11" s="80" t="s">
        <v>88</v>
      </c>
      <c r="C11" s="81">
        <v>0.34</v>
      </c>
    </row>
    <row r="12" spans="2:3">
      <c r="B12" s="44"/>
      <c r="C12" s="84"/>
    </row>
    <row r="13" spans="2:3" ht="44.25" customHeight="1">
      <c r="B13" s="123" t="s">
        <v>90</v>
      </c>
      <c r="C13" s="123"/>
    </row>
    <row r="14" spans="2:3">
      <c r="B14" s="123" t="s">
        <v>91</v>
      </c>
      <c r="C14" s="123"/>
    </row>
    <row r="15" spans="2:3">
      <c r="B15"/>
      <c r="C15" s="83"/>
    </row>
    <row r="16" spans="2:3" ht="15.75">
      <c r="B16" s="78" t="s">
        <v>82</v>
      </c>
      <c r="C16" s="83"/>
    </row>
    <row r="17" spans="2:3">
      <c r="B17"/>
      <c r="C17" s="83" t="s">
        <v>79</v>
      </c>
    </row>
    <row r="18" spans="2:3">
      <c r="B18" s="80" t="s">
        <v>83</v>
      </c>
      <c r="C18" s="81"/>
    </row>
    <row r="19" spans="2:3">
      <c r="B19" s="80" t="s">
        <v>84</v>
      </c>
      <c r="C19" s="81">
        <v>14</v>
      </c>
    </row>
    <row r="20" spans="2:3">
      <c r="B20" s="80" t="s">
        <v>85</v>
      </c>
      <c r="C20" s="81">
        <v>1.7</v>
      </c>
    </row>
    <row r="21" spans="2:3">
      <c r="B21"/>
      <c r="C21" s="83"/>
    </row>
    <row r="22" spans="2:3" ht="18">
      <c r="B22" s="78" t="s">
        <v>89</v>
      </c>
      <c r="C22" s="83"/>
    </row>
    <row r="23" spans="2:3">
      <c r="B23"/>
      <c r="C23" s="83" t="s">
        <v>79</v>
      </c>
    </row>
    <row r="24" spans="2:3">
      <c r="B24" s="80" t="s">
        <v>63</v>
      </c>
      <c r="C24" s="81">
        <v>2.4</v>
      </c>
    </row>
    <row r="25" spans="2:3">
      <c r="B25" s="80" t="s">
        <v>86</v>
      </c>
      <c r="C25" s="81">
        <v>4.3803999999999998</v>
      </c>
    </row>
    <row r="27" spans="2:3">
      <c r="B27" s="123" t="s">
        <v>92</v>
      </c>
      <c r="C27" s="123"/>
    </row>
  </sheetData>
  <mergeCells count="3">
    <mergeCell ref="B13:C13"/>
    <mergeCell ref="B14:C14"/>
    <mergeCell ref="B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Рез-ты 2 кв 14 г</vt:lpstr>
      <vt:lpstr>Производственные мощности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altyn_yv</cp:lastModifiedBy>
  <cp:lastPrinted>2014-04-16T13:16:12Z</cp:lastPrinted>
  <dcterms:created xsi:type="dcterms:W3CDTF">2014-01-24T09:07:43Z</dcterms:created>
  <dcterms:modified xsi:type="dcterms:W3CDTF">2014-07-21T07:20:48Z</dcterms:modified>
</cp:coreProperties>
</file>